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enette.james\Desktop\"/>
    </mc:Choice>
  </mc:AlternateContent>
  <xr:revisionPtr revIDLastSave="0" documentId="8_{F9C92199-9BA7-4C74-8931-2172B7342CAF}" xr6:coauthVersionLast="47" xr6:coauthVersionMax="47" xr10:uidLastSave="{00000000-0000-0000-0000-000000000000}"/>
  <bookViews>
    <workbookView xWindow="-120" yWindow="-120" windowWidth="29040" windowHeight="15720" xr2:uid="{12FBBEFC-8A32-4E17-8FFF-A8D13396B9D8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AB11" i="1"/>
  <c r="P11" i="1"/>
  <c r="AA11" i="1"/>
  <c r="O11" i="1"/>
  <c r="Z11" i="1"/>
  <c r="N11" i="1"/>
  <c r="Y11" i="1"/>
  <c r="M11" i="1"/>
  <c r="K11" i="1"/>
  <c r="X11" i="1"/>
  <c r="L11" i="1"/>
  <c r="W11" i="1"/>
  <c r="Q11" i="1"/>
  <c r="I11" i="1"/>
  <c r="J11" i="1"/>
  <c r="AC11" i="1"/>
  <c r="T11" i="1"/>
  <c r="V11" i="1"/>
  <c r="U11" i="1"/>
  <c r="S11" i="1"/>
  <c r="R11" i="1"/>
  <c r="D68" i="1" l="1"/>
  <c r="D36" i="1"/>
  <c r="D28" i="1"/>
  <c r="D12" i="1"/>
  <c r="D52" i="1"/>
  <c r="D20" i="1"/>
  <c r="D44" i="1"/>
  <c r="D60" i="1"/>
  <c r="D64" i="1"/>
  <c r="D40" i="1"/>
  <c r="D24" i="1"/>
  <c r="D56" i="1"/>
  <c r="D48" i="1"/>
  <c r="D32" i="1"/>
  <c r="D16" i="1"/>
  <c r="D34" i="1"/>
  <c r="D17" i="1"/>
  <c r="D61" i="1"/>
  <c r="D15" i="1"/>
  <c r="D30" i="1"/>
  <c r="D13" i="1"/>
  <c r="D57" i="1"/>
  <c r="D23" i="1"/>
  <c r="D26" i="1"/>
  <c r="D49" i="1"/>
  <c r="D31" i="1"/>
  <c r="D22" i="1"/>
  <c r="D45" i="1"/>
  <c r="D39" i="1"/>
  <c r="D66" i="1"/>
  <c r="D18" i="1"/>
  <c r="D37" i="1"/>
  <c r="D47" i="1"/>
  <c r="D29" i="1"/>
  <c r="D21" i="1"/>
  <c r="D43" i="1"/>
  <c r="D53" i="1"/>
  <c r="D59" i="1"/>
  <c r="D42" i="1"/>
  <c r="D67" i="1"/>
  <c r="D62" i="1"/>
  <c r="D14" i="1"/>
  <c r="D33" i="1"/>
  <c r="D55" i="1"/>
  <c r="D58" i="1"/>
  <c r="D19" i="1"/>
  <c r="D63" i="1"/>
  <c r="D54" i="1"/>
  <c r="D35" i="1"/>
  <c r="D50" i="1"/>
  <c r="D65" i="1"/>
  <c r="D27" i="1"/>
  <c r="D46" i="1"/>
  <c r="D51" i="1"/>
  <c r="D41" i="1"/>
  <c r="D38" i="1"/>
  <c r="D25" i="1"/>
  <c r="D69" i="1"/>
  <c r="A44" i="1" a="1"/>
  <c r="A16" i="1" a="1"/>
  <c r="A17" i="1" a="1"/>
  <c r="A30" i="1" a="1"/>
  <c r="A62" i="1" a="1"/>
  <c r="A54" i="1" a="1"/>
  <c r="A60" i="1" a="1"/>
  <c r="A26" i="1" a="1"/>
  <c r="A22" i="1" a="1"/>
  <c r="A42" i="1" a="1"/>
  <c r="A14" i="1" a="1"/>
  <c r="A58" i="1" a="1"/>
  <c r="A27" i="1" a="1"/>
  <c r="A61" i="1" a="1"/>
  <c r="A13" i="1" a="1"/>
  <c r="A66" i="1" a="1"/>
  <c r="A21" i="1" a="1"/>
  <c r="A18" i="1" a="1"/>
  <c r="A67" i="1" a="1"/>
  <c r="A68" i="1" a="1"/>
  <c r="A57" i="1" a="1"/>
  <c r="A35" i="1" a="1"/>
  <c r="A36" i="1" a="1"/>
  <c r="A15" i="1" a="1"/>
  <c r="A49" i="1" a="1"/>
  <c r="A45" i="1" a="1"/>
  <c r="A33" i="1" a="1"/>
  <c r="A28" i="1" a="1"/>
  <c r="A43" i="1" a="1"/>
  <c r="A19" i="1" a="1"/>
  <c r="A41" i="1" a="1"/>
  <c r="A12" i="1" a="1"/>
  <c r="A23" i="1" a="1"/>
  <c r="A31" i="1" a="1"/>
  <c r="A37" i="1" a="1"/>
  <c r="A46" i="1" a="1"/>
  <c r="A64" i="1" a="1"/>
  <c r="A39" i="1" a="1"/>
  <c r="A55" i="1" a="1"/>
  <c r="A63" i="1" a="1"/>
  <c r="A52" i="1" a="1"/>
  <c r="A24" i="1" a="1"/>
  <c r="A48" i="1" a="1"/>
  <c r="A34" i="1" a="1"/>
  <c r="A47" i="1" a="1"/>
  <c r="A59" i="1" a="1"/>
  <c r="A20" i="1" a="1"/>
  <c r="A32" i="1" a="1"/>
  <c r="A29" i="1" a="1"/>
  <c r="A65" i="1" a="1"/>
  <c r="A51" i="1" a="1"/>
  <c r="A38" i="1" a="1"/>
  <c r="A25" i="1" a="1"/>
  <c r="A69" i="1" a="1"/>
  <c r="A40" i="1" a="1"/>
  <c r="A56" i="1" a="1"/>
  <c r="A53" i="1" a="1"/>
  <c r="A50" i="1" a="1"/>
  <c r="A50" i="1" l="1"/>
  <c r="A53" i="1"/>
  <c r="A56" i="1"/>
  <c r="A40" i="1"/>
  <c r="A69" i="1"/>
  <c r="A25" i="1"/>
  <c r="A38" i="1"/>
  <c r="A51" i="1"/>
  <c r="A65" i="1"/>
  <c r="A29" i="1"/>
  <c r="A32" i="1"/>
  <c r="A20" i="1"/>
  <c r="A59" i="1"/>
  <c r="A47" i="1"/>
  <c r="A34" i="1"/>
  <c r="A48" i="1"/>
  <c r="A24" i="1"/>
  <c r="A52" i="1"/>
  <c r="A63" i="1"/>
  <c r="A55" i="1"/>
  <c r="A39" i="1"/>
  <c r="A64" i="1"/>
  <c r="A46" i="1"/>
  <c r="A37" i="1"/>
  <c r="A31" i="1"/>
  <c r="A23" i="1"/>
  <c r="A12" i="1"/>
  <c r="A41" i="1"/>
  <c r="A19" i="1"/>
  <c r="A43" i="1"/>
  <c r="A28" i="1"/>
  <c r="A33" i="1"/>
  <c r="A45" i="1"/>
  <c r="A49" i="1"/>
  <c r="A15" i="1"/>
  <c r="A36" i="1"/>
  <c r="A35" i="1"/>
  <c r="A57" i="1"/>
  <c r="A68" i="1"/>
  <c r="A67" i="1"/>
  <c r="A18" i="1"/>
  <c r="A21" i="1"/>
  <c r="A66" i="1"/>
  <c r="A13" i="1"/>
  <c r="A61" i="1"/>
  <c r="A27" i="1"/>
  <c r="A58" i="1"/>
  <c r="A14" i="1"/>
  <c r="A42" i="1"/>
  <c r="A22" i="1"/>
  <c r="A26" i="1"/>
  <c r="A60" i="1"/>
  <c r="A54" i="1"/>
  <c r="A62" i="1"/>
  <c r="A30" i="1"/>
  <c r="A17" i="1"/>
  <c r="A16" i="1"/>
  <c r="A4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<sst xmlns="http://schemas.openxmlformats.org/spreadsheetml/2006/main" count="645" uniqueCount="165">
  <si>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</si>
  <si>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</si>
  <si>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</si>
  <si>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</si>
  <si>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</si>
  <si>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</si>
  <si>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</si>
  <si>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</si>
  <si>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</si>
  <si>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</si>
  <si>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</si>
  <si>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</si>
  <si>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</si>
  <si>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</si>
  <si>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</si>
  <si>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</si>
  <si>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</si>
  <si>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</si>
  <si>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</si>
  <si>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</si>
  <si>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</si>
  <si>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</si>
  <si>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</si>
  <si>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</si>
  <si>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</si>
  <si>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</si>
  <si>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</si>
  <si>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</si>
  <si>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</si>
  <si>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</si>
  <si>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</si>
  <si>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</si>
  <si>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</si>
  <si>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</si>
  <si>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</si>
  <si>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</si>
  <si>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</si>
  <si>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</si>
  <si>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</si>
  <si>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</si>
  <si>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</si>
  <si>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</si>
  <si>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</si>
  <si>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</si>
  <si>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</si>
  <si>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</si>
  <si>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</si>
  <si>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</si>
  <si>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</si>
  <si>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</si>
  <si>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</si>
  <si>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</si>
  <si>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</si>
  <si>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</si>
  <si>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</si>
  <si>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</si>
  <si>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</si>
  <si>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</si>
  <si>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</si>
  <si>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</si>
  <si>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</si>
  <si>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</si>
  <si>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</si>
  <si>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</si>
  <si>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</si>
  <si>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</si>
  <si>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</si>
  <si>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</si>
  <si>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</si>
  <si>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</si>
  <si>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</si>
  <si>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</si>
  <si>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</si>
  <si>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</si>
  <si>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</si>
  <si>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</si>
  <si>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</si>
  <si>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</si>
  <si>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</si>
  <si>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</si>
  <si>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</si>
  <si>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</si>
  <si>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</si>
  <si>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</si>
  <si>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</si>
  <si>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</si>
  <si>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</si>
  <si>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</si>
  <si>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</si>
  <si>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</si>
  <si>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</si>
  <si>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</si>
  <si>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</si>
  <si>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</si>
  <si>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</si>
  <si>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</si>
  <si>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</si>
  <si>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</si>
  <si>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</si>
  <si>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</si>
  <si>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</si>
  <si>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</si>
  <si>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</si>
  <si>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</si>
  <si>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</si>
  <si>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</si>
  <si>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</si>
  <si>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</si>
  <si>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</si>
  <si>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</si>
  <si>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</si>
  <si>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</si>
  <si>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</si>
  <si>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</si>
  <si>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</si>
  <si>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</si>
  <si>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</si>
  <si>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</si>
  <si>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</si>
  <si>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</si>
  <si>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</si>
  <si>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</si>
  <si>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</si>
  <si>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</si>
  <si>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</si>
  <si>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</si>
  <si>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</si>
  <si>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</si>
  <si>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</si>
  <si>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</si>
  <si>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</si>
  <si>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</si>
  <si>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</si>
  <si>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</si>
  <si>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</si>
  <si>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</si>
  <si>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</si>
  <si>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</si>
  <si>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</si>
  <si>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</si>
  <si>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</si>
  <si>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</si>
  <si>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</si>
  <si>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</si>
  <si>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</si>
  <si>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</si>
  <si>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</si>
  <si>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</si>
  <si>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</si>
  <si>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</si>
  <si>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</si>
  <si>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</si>
  <si>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</si>
  <si>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</si>
  <si>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</si>
  <si>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</si>
  <si>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</si>
  <si>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</si>
  <si>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</si>
  <si>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</si>
  <si>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</si>
  <si>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>J-WD Maty L7</t>
  </si>
  <si>
    <t>Safe Staffing (Rota Fill Rates and CHPPD) Collection</t>
  </si>
  <si>
    <t>Organisation: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</si>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</sst>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9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0" fillId="0" borderId="0"/>
  </cellStyleXfs>
  <cellXfs count="63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center" vertical="center"/>
    </xf>
    <xf numFmtId="0" fontId="5" fillId="3" borderId="2" xfId="0" applyFont="1" applyFill="1" applyBorder="1" applyAlignment="1" applyProtection="1">
      <alignment horizontal="center" vertical="center" wrapText="1"/>
      <protection hidden="1"/>
    </xf>
    <xf numFmtId="0" fontId="5" fillId="3" borderId="3" xfId="0" applyFont="1" applyFill="1" applyBorder="1" applyAlignment="1" applyProtection="1">
      <alignment horizontal="center" vertical="center" wrapText="1"/>
      <protection hidden="1"/>
    </xf>
    <xf numFmtId="0" fontId="5" fillId="3" borderId="4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6" fontId="5" fillId="3" borderId="5" xfId="0" applyNumberFormat="1" applyFont="1" applyFill="1" applyBorder="1" applyAlignment="1">
      <alignment horizontal="center" vertical="center" wrapText="1"/>
    </xf>
    <xf numFmtId="16" fontId="5" fillId="3" borderId="2" xfId="0" applyNumberFormat="1" applyFont="1" applyFill="1" applyBorder="1" applyAlignment="1">
      <alignment horizontal="center" vertical="center" wrapText="1"/>
    </xf>
    <xf numFmtId="16" fontId="5" fillId="3" borderId="3" xfId="0" applyNumberFormat="1" applyFont="1" applyFill="1" applyBorder="1" applyAlignment="1">
      <alignment horizontal="center" vertical="center" wrapText="1"/>
    </xf>
    <xf numFmtId="16" fontId="5" fillId="3" borderId="4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" fontId="5" fillId="3" borderId="6" xfId="0" applyNumberFormat="1" applyFont="1" applyFill="1" applyBorder="1" applyAlignment="1">
      <alignment horizontal="center" vertical="center" wrapText="1"/>
    </xf>
    <xf numFmtId="16" fontId="8" fillId="4" borderId="2" xfId="0" applyNumberFormat="1" applyFont="1" applyFill="1" applyBorder="1" applyAlignment="1">
      <alignment horizontal="center" vertical="center" wrapText="1"/>
    </xf>
    <xf numFmtId="16" fontId="8" fillId="4" borderId="4" xfId="0" applyNumberFormat="1" applyFont="1" applyFill="1" applyBorder="1" applyAlignment="1">
      <alignment horizontal="center" vertical="center" wrapText="1"/>
    </xf>
    <xf numFmtId="16" fontId="5" fillId="3" borderId="7" xfId="0" applyNumberFormat="1" applyFont="1" applyFill="1" applyBorder="1" applyAlignment="1">
      <alignment horizontal="center" vertical="center" wrapText="1"/>
    </xf>
    <xf numFmtId="16" fontId="5" fillId="3" borderId="8" xfId="0" applyNumberFormat="1" applyFont="1" applyFill="1" applyBorder="1" applyAlignment="1">
      <alignment horizontal="center" vertical="center" wrapText="1"/>
    </xf>
    <xf numFmtId="16" fontId="9" fillId="3" borderId="5" xfId="0" applyNumberFormat="1" applyFont="1" applyFill="1" applyBorder="1" applyAlignment="1">
      <alignment horizontal="center" vertical="center" wrapText="1"/>
    </xf>
    <xf numFmtId="16" fontId="5" fillId="3" borderId="5" xfId="0" applyNumberFormat="1" applyFont="1" applyFill="1" applyBorder="1" applyAlignment="1">
      <alignment horizontal="center" vertical="center" wrapText="1"/>
    </xf>
    <xf numFmtId="16" fontId="5" fillId="3" borderId="9" xfId="0" applyNumberFormat="1" applyFont="1" applyFill="1" applyBorder="1" applyAlignment="1">
      <alignment horizontal="center" vertical="center" wrapText="1"/>
    </xf>
    <xf numFmtId="16" fontId="8" fillId="4" borderId="7" xfId="0" applyNumberFormat="1" applyFont="1" applyFill="1" applyBorder="1" applyAlignment="1">
      <alignment horizontal="center" vertical="center" wrapText="1"/>
    </xf>
    <xf numFmtId="1" fontId="5" fillId="3" borderId="7" xfId="0" applyNumberFormat="1" applyFont="1" applyFill="1" applyBorder="1" applyAlignment="1">
      <alignment horizontal="center" vertical="center" wrapText="1"/>
    </xf>
    <xf numFmtId="16" fontId="5" fillId="3" borderId="10" xfId="0" applyNumberFormat="1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5" borderId="7" xfId="2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164" fontId="11" fillId="5" borderId="7" xfId="0" applyNumberFormat="1" applyFont="1" applyFill="1" applyBorder="1" applyAlignment="1" applyProtection="1">
      <alignment horizontal="center" vertical="center"/>
      <protection hidden="1"/>
    </xf>
    <xf numFmtId="9" fontId="11" fillId="5" borderId="7" xfId="1" applyFont="1" applyFill="1" applyBorder="1" applyAlignment="1" applyProtection="1">
      <alignment horizontal="center" vertical="center"/>
      <protection hidden="1"/>
    </xf>
    <xf numFmtId="9" fontId="8" fillId="5" borderId="7" xfId="1" applyFont="1" applyFill="1" applyBorder="1" applyAlignment="1" applyProtection="1">
      <alignment horizontal="center" vertical="center"/>
      <protection hidden="1"/>
    </xf>
    <xf numFmtId="0" fontId="12" fillId="5" borderId="2" xfId="2" applyFont="1" applyFill="1" applyBorder="1" applyAlignment="1">
      <alignment horizontal="center" vertical="center"/>
    </xf>
    <xf numFmtId="0" fontId="1" fillId="0" borderId="7" xfId="0" applyFont="1" applyBorder="1" applyAlignment="1" applyProtection="1">
      <alignment horizontal="left"/>
      <protection locked="0"/>
    </xf>
    <xf numFmtId="0" fontId="13" fillId="0" borderId="7" xfId="0" applyFont="1" applyBorder="1" applyProtection="1">
      <protection locked="0"/>
    </xf>
    <xf numFmtId="0" fontId="14" fillId="2" borderId="4" xfId="0" applyFont="1" applyFill="1" applyBorder="1" applyAlignment="1" applyProtection="1">
      <alignment horizontal="left" vertical="top" wrapText="1"/>
      <protection locked="0"/>
    </xf>
    <xf numFmtId="0" fontId="14" fillId="2" borderId="7" xfId="0" applyFont="1" applyFill="1" applyBorder="1" applyAlignment="1" applyProtection="1">
      <alignment horizontal="left" vertical="top" wrapText="1"/>
      <protection locked="0"/>
    </xf>
    <xf numFmtId="0" fontId="14" fillId="2" borderId="7" xfId="0" applyFont="1" applyFill="1" applyBorder="1" applyAlignment="1" applyProtection="1">
      <alignment horizontal="center" vertical="center"/>
      <protection locked="0"/>
    </xf>
    <xf numFmtId="164" fontId="12" fillId="6" borderId="7" xfId="0" applyNumberFormat="1" applyFont="1" applyFill="1" applyBorder="1" applyAlignment="1" applyProtection="1">
      <alignment horizontal="center" vertical="center"/>
      <protection hidden="1"/>
    </xf>
    <xf numFmtId="9" fontId="12" fillId="6" borderId="7" xfId="1" applyFont="1" applyFill="1" applyBorder="1" applyAlignment="1" applyProtection="1">
      <alignment horizontal="center" vertical="center"/>
      <protection hidden="1"/>
    </xf>
    <xf numFmtId="0" fontId="12" fillId="2" borderId="2" xfId="0" applyFont="1" applyFill="1" applyBorder="1" applyAlignment="1" applyProtection="1">
      <alignment horizontal="left" vertical="top" wrapText="1"/>
      <protection locked="0"/>
    </xf>
    <xf numFmtId="0" fontId="12" fillId="2" borderId="7" xfId="2" applyFont="1" applyFill="1" applyBorder="1" applyAlignment="1" applyProtection="1">
      <alignment horizontal="center" vertical="center" wrapText="1"/>
      <protection locked="0"/>
    </xf>
    <xf numFmtId="0" fontId="12" fillId="2" borderId="7" xfId="0" applyFont="1" applyFill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14" fillId="2" borderId="10" xfId="2" quotePrefix="1" applyFont="1" applyFill="1" applyBorder="1" applyAlignment="1" applyProtection="1">
      <alignment horizontal="left" vertical="center"/>
      <protection locked="0"/>
    </xf>
    <xf numFmtId="0" fontId="14" fillId="2" borderId="7" xfId="2" quotePrefix="1" applyFont="1" applyFill="1" applyBorder="1" applyAlignment="1" applyProtection="1">
      <alignment horizontal="left" vertical="center"/>
      <protection locked="0"/>
    </xf>
    <xf numFmtId="0" fontId="12" fillId="2" borderId="7" xfId="2" quotePrefix="1" applyFont="1" applyFill="1" applyBorder="1" applyAlignment="1" applyProtection="1">
      <alignment horizontal="left" vertical="center"/>
      <protection locked="0"/>
    </xf>
    <xf numFmtId="0" fontId="4" fillId="2" borderId="0" xfId="0" applyFont="1" applyFill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center"/>
    </xf>
    <xf numFmtId="16" fontId="16" fillId="2" borderId="0" xfId="0" applyNumberFormat="1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8" fillId="3" borderId="0" xfId="0" applyFont="1" applyFill="1" applyAlignment="1" applyProtection="1">
      <alignment horizontal="center" vertical="center"/>
      <protection hidden="1"/>
    </xf>
    <xf numFmtId="0" fontId="17" fillId="2" borderId="0" xfId="0" applyFont="1" applyFill="1"/>
    <xf numFmtId="0" fontId="19" fillId="2" borderId="0" xfId="0" applyFont="1" applyFill="1" applyAlignment="1">
      <alignment horizontal="center" vertical="center" wrapText="1"/>
    </xf>
    <xf numFmtId="0" fontId="20" fillId="2" borderId="0" xfId="0" applyFont="1" applyFill="1"/>
    <xf numFmtId="0" fontId="2" fillId="7" borderId="0" xfId="0" applyFont="1" applyFill="1"/>
    <xf numFmtId="0" fontId="2" fillId="7" borderId="0" xfId="0" applyFont="1" applyFill="1" applyAlignment="1">
      <alignment horizontal="left"/>
    </xf>
    <xf numFmtId="0" fontId="12" fillId="2" borderId="0" xfId="2" applyFont="1" applyFill="1"/>
  </cellXfs>
  <cellStyles count="3">
    <cellStyle name="Normal" xfId="0" builtinId="0"/>
    <cellStyle name="Normal_TemplateDownload" xfId="2" xr:uid="{0F8C315F-5D0D-4FAA-9565-94FFBEAB967C}"/>
    <cellStyle name="Percent" xfId="1" builtinId="5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uhnhsuk.sharepoint.com/sites/SafeStaffingReportsData-DashboardandFillRates/Shared%20Documents/2026/2.%20February/Nurse%20staffing%20return%20February%202026.xlsm" TargetMode="External"/><Relationship Id="rId1" Type="http://schemas.openxmlformats.org/officeDocument/2006/relationships/externalLinkPath" Target="https://ouhnhsuk.sharepoint.com/sites/SafeStaffingReportsData-DashboardandFillRates/Shared%20Documents/2026/2.%20February/Nurse%20staffing%20return%20February%2020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/>
      <sheetData sheetId="8"/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1C97D-035F-4388-92D1-5FF81C800D47}">
  <dimension ref="A1:AU70"/>
  <sheetViews>
    <sheetView tabSelected="1" topLeftCell="B1" workbookViewId="0">
      <selection activeCell="D77" sqref="D77"/>
    </sheetView>
  </sheetViews>
  <sheetFormatPr defaultColWidth="0" defaultRowHeight="15" x14ac:dyDescent="0.25"/>
  <cols>
    <col min="1" max="1" width="11.42578125" hidden="1"/>
    <col min="2" max="3" width="11.42578125" customWidth="1"/>
    <col min="4" max="4" width="20.5703125" customWidth="1"/>
    <col min="5" max="5" width="50" customWidth="1"/>
    <col min="6" max="6" width="33.5703125" customWidth="1"/>
    <col min="7" max="7" width="24.5703125" bestFit="1" customWidth="1"/>
    <col min="8" max="8" width="20.7109375" customWidth="1"/>
    <col min="9" max="47" width="18.5703125" customWidth="1"/>
    <col min="48" max="16384" width="11.42578125" hidden="1"/>
  </cols>
  <sheetData>
    <row r="1" spans="1:47" ht="34.5" x14ac:dyDescent="0.25">
      <c r="D1" s="50"/>
      <c r="E1" s="51"/>
      <c r="F1" s="52"/>
      <c r="G1" s="3"/>
      <c r="H1" s="53"/>
      <c r="I1" s="51"/>
      <c r="J1" s="51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</row>
    <row r="2" spans="1:47" ht="33" customHeight="1" x14ac:dyDescent="0.25">
      <c r="D2" s="56" t="s">
        <v>162</v>
      </c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</row>
    <row r="3" spans="1:47" ht="33" customHeight="1" x14ac:dyDescent="0.25"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</row>
    <row r="4" spans="1:47" ht="34.5" x14ac:dyDescent="0.55000000000000004">
      <c r="D4" s="57"/>
      <c r="E4" s="55"/>
      <c r="F4" s="50"/>
      <c r="G4" s="3"/>
      <c r="H4" s="3"/>
      <c r="I4" s="3"/>
      <c r="J4" s="3"/>
      <c r="K4" s="3"/>
      <c r="L4" s="57"/>
      <c r="M4" s="55"/>
      <c r="N4" s="50"/>
      <c r="O4" s="3"/>
      <c r="P4" s="3"/>
      <c r="Q4" s="3"/>
      <c r="R4" s="3"/>
      <c r="S4" s="3"/>
      <c r="T4" s="57"/>
      <c r="U4" s="55"/>
      <c r="V4" s="50"/>
      <c r="W4" s="3"/>
      <c r="X4" s="3"/>
      <c r="Y4" s="3"/>
      <c r="Z4" s="3"/>
      <c r="AA4" s="3"/>
      <c r="AB4" s="57"/>
      <c r="AC4" s="55"/>
      <c r="AD4" s="58"/>
      <c r="AE4" s="58"/>
      <c r="AF4" s="58"/>
      <c r="AG4" s="58"/>
      <c r="AH4" s="58"/>
      <c r="AI4" s="58"/>
      <c r="AJ4" s="58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</row>
    <row r="5" spans="1:47" ht="34.5" x14ac:dyDescent="0.25">
      <c r="D5" s="59" t="s">
        <v>163</v>
      </c>
      <c r="E5" s="60" t="str">
        <f>IF(ISBLANK(OrgCodeSelection),"",OrgCodeSelection)</f>
        <v>RTH</v>
      </c>
      <c r="F5" s="61" t="str">
        <f>IF(ISBLANK(OrgNameSelection),"",OrgNameSelection)</f>
        <v>OXFORD UNIVERSITY HOSPITALS NHS FOUNDATION TRUST</v>
      </c>
      <c r="G5" s="61"/>
      <c r="H5" s="61"/>
      <c r="I5" s="61"/>
      <c r="J5" s="61"/>
      <c r="K5" s="3"/>
      <c r="L5" s="3"/>
      <c r="M5" s="3"/>
      <c r="N5" s="3"/>
      <c r="O5" s="3"/>
      <c r="P5" s="3"/>
      <c r="Q5" s="3"/>
      <c r="R5" s="3"/>
      <c r="S5" s="55"/>
      <c r="T5" s="58"/>
      <c r="U5" s="58"/>
      <c r="V5" s="58"/>
      <c r="W5" s="58"/>
      <c r="X5" s="58"/>
      <c r="Y5" s="58"/>
      <c r="Z5" s="58"/>
      <c r="AA5" s="58"/>
      <c r="AB5" s="58"/>
      <c r="AC5" s="58" t="s">
        <v>164</v>
      </c>
      <c r="AD5" s="58"/>
      <c r="AE5" s="58"/>
      <c r="AF5" s="58"/>
      <c r="AG5" s="58"/>
      <c r="AH5" s="58"/>
      <c r="AI5" s="58"/>
      <c r="AJ5" s="58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</row>
    <row r="6" spans="1:47" ht="34.5" x14ac:dyDescent="0.55000000000000004">
      <c r="D6" s="57"/>
      <c r="E6" s="55"/>
      <c r="F6" s="50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55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 t="str">
        <f>""</f>
        <v/>
      </c>
      <c r="AE6" s="58"/>
      <c r="AF6" s="58"/>
      <c r="AG6" s="58"/>
      <c r="AH6" s="58"/>
      <c r="AI6" s="58"/>
      <c r="AJ6" s="58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</row>
    <row r="7" spans="1:47" ht="52.5" customHeight="1" x14ac:dyDescent="0.25">
      <c r="D7" s="1"/>
      <c r="E7" s="1"/>
      <c r="F7" s="2" t="s">
        <v>0</v>
      </c>
      <c r="G7" s="3"/>
      <c r="H7" s="3"/>
      <c r="I7" s="4" t="s">
        <v>1</v>
      </c>
      <c r="J7" s="5"/>
      <c r="K7" s="5"/>
      <c r="L7" s="5"/>
      <c r="M7" s="5"/>
      <c r="N7" s="5"/>
      <c r="O7" s="5"/>
      <c r="P7" s="6"/>
      <c r="Q7" s="4" t="s">
        <v>2</v>
      </c>
      <c r="R7" s="5"/>
      <c r="S7" s="5"/>
      <c r="T7" s="5"/>
      <c r="U7" s="5"/>
      <c r="V7" s="5"/>
      <c r="W7" s="5"/>
      <c r="X7" s="6"/>
      <c r="Y7" s="4" t="s">
        <v>3</v>
      </c>
      <c r="Z7" s="7"/>
      <c r="AA7" s="7"/>
      <c r="AB7" s="8"/>
      <c r="AC7" s="9" t="s">
        <v>4</v>
      </c>
      <c r="AD7" s="4" t="s">
        <v>5</v>
      </c>
      <c r="AE7" s="5"/>
      <c r="AF7" s="5"/>
      <c r="AG7" s="5"/>
      <c r="AH7" s="5"/>
      <c r="AI7" s="5"/>
      <c r="AJ7" s="6"/>
      <c r="AK7" s="10" t="s">
        <v>1</v>
      </c>
      <c r="AL7" s="11"/>
      <c r="AM7" s="11"/>
      <c r="AN7" s="12"/>
      <c r="AO7" s="10" t="s">
        <v>2</v>
      </c>
      <c r="AP7" s="11"/>
      <c r="AQ7" s="11"/>
      <c r="AR7" s="12"/>
      <c r="AS7" s="13" t="s">
        <v>3</v>
      </c>
      <c r="AT7" s="14"/>
      <c r="AU7" s="15"/>
    </row>
    <row r="8" spans="1:47" ht="46.5" customHeight="1" x14ac:dyDescent="0.25">
      <c r="D8" s="10" t="s">
        <v>6</v>
      </c>
      <c r="E8" s="12"/>
      <c r="F8" s="16" t="s">
        <v>7</v>
      </c>
      <c r="G8" s="17" t="s">
        <v>8</v>
      </c>
      <c r="H8" s="18"/>
      <c r="I8" s="19" t="s">
        <v>9</v>
      </c>
      <c r="J8" s="19"/>
      <c r="K8" s="19" t="s">
        <v>10</v>
      </c>
      <c r="L8" s="19"/>
      <c r="M8" s="10" t="s">
        <v>11</v>
      </c>
      <c r="N8" s="12"/>
      <c r="O8" s="10" t="s">
        <v>12</v>
      </c>
      <c r="P8" s="12"/>
      <c r="Q8" s="19" t="s">
        <v>9</v>
      </c>
      <c r="R8" s="19"/>
      <c r="S8" s="19" t="s">
        <v>10</v>
      </c>
      <c r="T8" s="19"/>
      <c r="U8" s="10" t="s">
        <v>11</v>
      </c>
      <c r="V8" s="12"/>
      <c r="W8" s="10" t="s">
        <v>12</v>
      </c>
      <c r="X8" s="12"/>
      <c r="Y8" s="10" t="s">
        <v>13</v>
      </c>
      <c r="Z8" s="8"/>
      <c r="AA8" s="10" t="s">
        <v>14</v>
      </c>
      <c r="AB8" s="8"/>
      <c r="AC8" s="20"/>
      <c r="AD8" s="9" t="s">
        <v>9</v>
      </c>
      <c r="AE8" s="9" t="s">
        <v>15</v>
      </c>
      <c r="AF8" s="9" t="s">
        <v>11</v>
      </c>
      <c r="AG8" s="9" t="s">
        <v>12</v>
      </c>
      <c r="AH8" s="9" t="s">
        <v>13</v>
      </c>
      <c r="AI8" s="9" t="s">
        <v>14</v>
      </c>
      <c r="AJ8" s="9" t="s">
        <v>16</v>
      </c>
      <c r="AK8" s="19" t="s">
        <v>17</v>
      </c>
      <c r="AL8" s="19" t="s">
        <v>18</v>
      </c>
      <c r="AM8" s="9" t="s">
        <v>19</v>
      </c>
      <c r="AN8" s="9" t="s">
        <v>20</v>
      </c>
      <c r="AO8" s="19" t="s">
        <v>17</v>
      </c>
      <c r="AP8" s="19" t="s">
        <v>18</v>
      </c>
      <c r="AQ8" s="9" t="s">
        <v>19</v>
      </c>
      <c r="AR8" s="9" t="s">
        <v>20</v>
      </c>
      <c r="AS8" s="9" t="s">
        <v>21</v>
      </c>
      <c r="AT8" s="9" t="s">
        <v>22</v>
      </c>
    </row>
    <row r="9" spans="1:47" ht="199.5" customHeight="1" x14ac:dyDescent="0.25">
      <c r="A9" t="s">
        <v>23</v>
      </c>
      <c r="D9" s="21" t="s">
        <v>24</v>
      </c>
      <c r="E9" s="22" t="s">
        <v>25</v>
      </c>
      <c r="F9" s="23"/>
      <c r="G9" s="24" t="s">
        <v>26</v>
      </c>
      <c r="H9" s="24" t="s">
        <v>27</v>
      </c>
      <c r="I9" s="25" t="s">
        <v>28</v>
      </c>
      <c r="J9" s="25" t="s">
        <v>29</v>
      </c>
      <c r="K9" s="25" t="s">
        <v>28</v>
      </c>
      <c r="L9" s="25" t="s">
        <v>29</v>
      </c>
      <c r="M9" s="25" t="s">
        <v>28</v>
      </c>
      <c r="N9" s="25" t="s">
        <v>29</v>
      </c>
      <c r="O9" s="25" t="s">
        <v>28</v>
      </c>
      <c r="P9" s="25" t="s">
        <v>29</v>
      </c>
      <c r="Q9" s="25" t="s">
        <v>28</v>
      </c>
      <c r="R9" s="25" t="s">
        <v>29</v>
      </c>
      <c r="S9" s="25" t="s">
        <v>28</v>
      </c>
      <c r="T9" s="25" t="s">
        <v>29</v>
      </c>
      <c r="U9" s="25" t="s">
        <v>28</v>
      </c>
      <c r="V9" s="25" t="s">
        <v>29</v>
      </c>
      <c r="W9" s="25" t="s">
        <v>28</v>
      </c>
      <c r="X9" s="25" t="s">
        <v>29</v>
      </c>
      <c r="Y9" s="25" t="s">
        <v>28</v>
      </c>
      <c r="Z9" s="25" t="s">
        <v>29</v>
      </c>
      <c r="AA9" s="25" t="s">
        <v>28</v>
      </c>
      <c r="AB9" s="25" t="s">
        <v>29</v>
      </c>
      <c r="AC9" s="26"/>
      <c r="AD9" s="26"/>
      <c r="AE9" s="26"/>
      <c r="AF9" s="26"/>
      <c r="AG9" s="26"/>
      <c r="AH9" s="27"/>
      <c r="AI9" s="26"/>
      <c r="AJ9" s="26"/>
      <c r="AK9" s="19"/>
      <c r="AL9" s="19"/>
      <c r="AM9" s="26"/>
      <c r="AN9" s="26"/>
      <c r="AO9" s="19"/>
      <c r="AP9" s="19"/>
      <c r="AQ9" s="26"/>
      <c r="AR9" s="26"/>
      <c r="AS9" s="28"/>
      <c r="AT9" s="28"/>
      <c r="AU9" s="29"/>
    </row>
    <row r="10" spans="1:47" hidden="1" x14ac:dyDescent="0.25">
      <c r="D10" t="s">
        <v>30</v>
      </c>
      <c r="E10" t="s">
        <v>31</v>
      </c>
      <c r="F10" t="s">
        <v>32</v>
      </c>
      <c r="G10" t="s">
        <v>33</v>
      </c>
      <c r="H10" t="s">
        <v>34</v>
      </c>
      <c r="I10" t="s">
        <v>35</v>
      </c>
      <c r="J10" t="s">
        <v>36</v>
      </c>
      <c r="K10" t="s">
        <v>37</v>
      </c>
      <c r="L10" t="s">
        <v>38</v>
      </c>
      <c r="M10" t="s">
        <v>39</v>
      </c>
      <c r="N10" t="s">
        <v>40</v>
      </c>
      <c r="O10" t="s">
        <v>41</v>
      </c>
      <c r="P10" t="s">
        <v>42</v>
      </c>
      <c r="Q10" t="s">
        <v>43</v>
      </c>
      <c r="R10" t="s">
        <v>44</v>
      </c>
      <c r="S10" t="s">
        <v>45</v>
      </c>
      <c r="T10" t="s">
        <v>46</v>
      </c>
      <c r="U10" t="s">
        <v>47</v>
      </c>
      <c r="V10" t="s">
        <v>48</v>
      </c>
      <c r="W10" t="s">
        <v>49</v>
      </c>
      <c r="X10" t="s">
        <v>50</v>
      </c>
      <c r="Y10" t="s">
        <v>51</v>
      </c>
      <c r="Z10" t="s">
        <v>52</v>
      </c>
      <c r="AA10" t="s">
        <v>53</v>
      </c>
      <c r="AB10" t="s">
        <v>54</v>
      </c>
      <c r="AC10" t="s">
        <v>55</v>
      </c>
      <c r="AD10" t="s">
        <v>56</v>
      </c>
      <c r="AE10" t="s">
        <v>57</v>
      </c>
      <c r="AF10" t="s">
        <v>58</v>
      </c>
      <c r="AG10" t="s">
        <v>59</v>
      </c>
      <c r="AH10" t="s">
        <v>60</v>
      </c>
      <c r="AI10" t="s">
        <v>61</v>
      </c>
      <c r="AJ10" t="s">
        <v>62</v>
      </c>
      <c r="AK10" t="s">
        <v>63</v>
      </c>
      <c r="AL10" t="s">
        <v>64</v>
      </c>
      <c r="AM10" t="s">
        <v>65</v>
      </c>
      <c r="AN10" t="s">
        <v>66</v>
      </c>
      <c r="AO10" t="s">
        <v>67</v>
      </c>
      <c r="AP10" t="s">
        <v>68</v>
      </c>
      <c r="AQ10" t="s">
        <v>69</v>
      </c>
      <c r="AR10" t="s">
        <v>70</v>
      </c>
      <c r="AS10" t="s">
        <v>71</v>
      </c>
      <c r="AT10" t="s">
        <v>72</v>
      </c>
    </row>
    <row r="11" spans="1:47" ht="32.25" customHeight="1" x14ac:dyDescent="0.25">
      <c r="F11" s="30" t="s">
        <v>73</v>
      </c>
      <c r="G11" s="30"/>
      <c r="H11" s="30"/>
      <c r="I11" s="31">
        <f ca="1">SUM(INDIRECT("I16:I215"))</f>
        <v>99168.760000000009</v>
      </c>
      <c r="J11" s="31">
        <f ca="1">SUM(INDIRECT("J16:J215"))</f>
        <v>94209.700000000012</v>
      </c>
      <c r="K11" s="31">
        <f ca="1">SUM(INDIRECT("K16:K215"))</f>
        <v>50839.510000000009</v>
      </c>
      <c r="L11" s="31">
        <f ca="1">SUM(INDIRECT("L16:L215"))</f>
        <v>46984.420000000006</v>
      </c>
      <c r="M11" s="31">
        <f ca="1">SUM(INDIRECT("M16:M215"))</f>
        <v>0</v>
      </c>
      <c r="N11" s="31">
        <f ca="1">SUM(INDIRECT("N16:N215"))</f>
        <v>0</v>
      </c>
      <c r="O11" s="31">
        <f ca="1">SUM(INDIRECT("O16:O215"))</f>
        <v>0</v>
      </c>
      <c r="P11" s="31">
        <f ca="1">SUM(INDIRECT("P16:P215"))</f>
        <v>0</v>
      </c>
      <c r="Q11" s="31">
        <f ca="1">SUM(INDIRECT("Q16:Q215"))</f>
        <v>88842.62</v>
      </c>
      <c r="R11" s="31">
        <f ca="1">SUM(INDIRECT("R16:R215"))</f>
        <v>86721.010000000009</v>
      </c>
      <c r="S11" s="31">
        <f ca="1">SUM(INDIRECT("S16:S215"))</f>
        <v>42845.42</v>
      </c>
      <c r="T11" s="31">
        <f ca="1">SUM(INDIRECT("T16:T215"))</f>
        <v>42398.5</v>
      </c>
      <c r="U11" s="31">
        <f ca="1">SUM(INDIRECT("U16:U215"))</f>
        <v>0</v>
      </c>
      <c r="V11" s="31">
        <f ca="1">SUM(INDIRECT("V16:V215"))</f>
        <v>0</v>
      </c>
      <c r="W11" s="31">
        <f ca="1">SUM(INDIRECT("W16:W215"))</f>
        <v>0</v>
      </c>
      <c r="X11" s="31">
        <f ca="1">SUM(INDIRECT("X16:X215"))</f>
        <v>0</v>
      </c>
      <c r="Y11" s="31">
        <f ca="1">SUM(INDIRECT("Y16:Y215"))</f>
        <v>0</v>
      </c>
      <c r="Z11" s="31">
        <f ca="1">SUM(INDIRECT("Z16:Z215"))</f>
        <v>0</v>
      </c>
      <c r="AA11" s="31">
        <f ca="1">SUM(INDIRECT("AA16:AA215"))</f>
        <v>0</v>
      </c>
      <c r="AB11" s="31">
        <f ca="1">SUM(INDIRECT("AB16:AB215"))</f>
        <v>0</v>
      </c>
      <c r="AC11" s="31">
        <f ca="1">SUM(INDIRECT("AC16:AC215"))</f>
        <v>27672</v>
      </c>
      <c r="AD11" s="32">
        <v>6.4755733351262315</v>
      </c>
      <c r="AE11" s="32">
        <v>3.1667442095001181</v>
      </c>
      <c r="AF11" s="32">
        <v>0</v>
      </c>
      <c r="AG11" s="32">
        <v>0</v>
      </c>
      <c r="AH11" s="32">
        <v>0</v>
      </c>
      <c r="AI11" s="32">
        <v>0</v>
      </c>
      <c r="AJ11" s="32">
        <v>9.6423175446263496</v>
      </c>
      <c r="AK11" s="33">
        <v>0.9515880061880887</v>
      </c>
      <c r="AL11" s="33">
        <v>0.92056010603672189</v>
      </c>
      <c r="AM11" s="34" t="s">
        <v>74</v>
      </c>
      <c r="AN11" s="34" t="s">
        <v>74</v>
      </c>
      <c r="AO11" s="34">
        <v>0.9772718851364316</v>
      </c>
      <c r="AP11" s="34">
        <v>0.99006158030924474</v>
      </c>
      <c r="AQ11" s="34" t="s">
        <v>74</v>
      </c>
      <c r="AR11" s="34" t="s">
        <v>74</v>
      </c>
      <c r="AS11" s="34" t="s">
        <v>74</v>
      </c>
      <c r="AT11" s="34" t="s">
        <v>74</v>
      </c>
    </row>
    <row r="12" spans="1:47" ht="30" x14ac:dyDescent="0.25">
      <c r="A12" t="str" cm="1">
        <f t="array" aca="1" ref="A12" ca="1">INDIRECT("D" &amp; ROW())&amp;INDIRECT("F" &amp; ROW())</f>
        <v>RTH02C-WD Blenheim</v>
      </c>
      <c r="D12" s="35" t="str">
        <f t="shared" ref="D12" si="0">IFERROR(VLOOKUP($E$5&amp;E12,Sites,4,FALSE),"")</f>
        <v>RTH02</v>
      </c>
      <c r="E12" s="36" t="s">
        <v>75</v>
      </c>
      <c r="F12" s="37" t="s">
        <v>76</v>
      </c>
      <c r="G12" s="38" t="s">
        <v>77</v>
      </c>
      <c r="H12" s="39"/>
      <c r="I12" s="40">
        <v>1205.25</v>
      </c>
      <c r="J12" s="40">
        <v>1174.75</v>
      </c>
      <c r="K12" s="40">
        <v>348</v>
      </c>
      <c r="L12" s="40">
        <v>348</v>
      </c>
      <c r="M12" s="40">
        <v>0</v>
      </c>
      <c r="N12" s="40">
        <v>0</v>
      </c>
      <c r="O12" s="40"/>
      <c r="P12" s="40"/>
      <c r="Q12" s="40">
        <v>924</v>
      </c>
      <c r="R12" s="40">
        <v>924</v>
      </c>
      <c r="S12" s="40">
        <v>319</v>
      </c>
      <c r="T12" s="40">
        <v>319</v>
      </c>
      <c r="U12" s="40">
        <v>0</v>
      </c>
      <c r="V12" s="40">
        <v>0</v>
      </c>
      <c r="W12" s="40">
        <v>0</v>
      </c>
      <c r="X12" s="40">
        <v>0</v>
      </c>
      <c r="Y12" s="40"/>
      <c r="Z12" s="40"/>
      <c r="AA12" s="40"/>
      <c r="AB12" s="40"/>
      <c r="AC12" s="40">
        <v>351</v>
      </c>
      <c r="AD12" s="41">
        <v>5.9793447293447297</v>
      </c>
      <c r="AE12" s="41">
        <v>1.9002849002849003</v>
      </c>
      <c r="AF12" s="41">
        <v>0</v>
      </c>
      <c r="AG12" s="41">
        <v>0</v>
      </c>
      <c r="AH12" s="41">
        <v>0</v>
      </c>
      <c r="AI12" s="41">
        <v>0</v>
      </c>
      <c r="AJ12" s="41">
        <v>7.8796296296296298</v>
      </c>
      <c r="AK12" s="42">
        <v>0.97469404687824102</v>
      </c>
      <c r="AL12" s="42">
        <v>1</v>
      </c>
      <c r="AM12" s="42" t="s">
        <v>74</v>
      </c>
      <c r="AN12" s="42" t="s">
        <v>74</v>
      </c>
      <c r="AO12" s="42">
        <v>1</v>
      </c>
      <c r="AP12" s="42">
        <v>1</v>
      </c>
      <c r="AQ12" s="42" t="s">
        <v>74</v>
      </c>
      <c r="AR12" s="42" t="s">
        <v>74</v>
      </c>
      <c r="AS12" s="42" t="s">
        <v>74</v>
      </c>
      <c r="AT12" s="42" t="s">
        <v>74</v>
      </c>
    </row>
    <row r="13" spans="1:47" ht="30" x14ac:dyDescent="0.25">
      <c r="A13" t="str" cm="1">
        <f t="array" aca="1" ref="A13" ca="1">INDIRECT("D" &amp; ROW())&amp;INDIRECT("F" &amp; ROW())</f>
        <v>RTH02C-WD Haem</v>
      </c>
      <c r="D13" s="35" t="str">
        <f t="shared" ref="D13" si="1">IFERROR(VLOOKUP($E$5&amp;E13,Sites,4,FALSE),"")</f>
        <v>RTH02</v>
      </c>
      <c r="E13" s="36" t="s">
        <v>75</v>
      </c>
      <c r="F13" s="37" t="s">
        <v>78</v>
      </c>
      <c r="G13" s="38" t="s">
        <v>79</v>
      </c>
      <c r="H13" s="43"/>
      <c r="I13" s="44">
        <v>1934</v>
      </c>
      <c r="J13" s="44">
        <v>1919.92</v>
      </c>
      <c r="K13" s="44">
        <v>1056.45</v>
      </c>
      <c r="L13" s="44">
        <v>857.97</v>
      </c>
      <c r="M13" s="44">
        <v>0</v>
      </c>
      <c r="N13" s="44">
        <v>0</v>
      </c>
      <c r="O13" s="44"/>
      <c r="P13" s="44"/>
      <c r="Q13" s="45">
        <v>1637.75</v>
      </c>
      <c r="R13" s="45">
        <v>1618.17</v>
      </c>
      <c r="S13" s="46">
        <v>770.5</v>
      </c>
      <c r="T13" s="45">
        <v>770.5</v>
      </c>
      <c r="U13" s="45">
        <v>0</v>
      </c>
      <c r="V13" s="46">
        <v>0</v>
      </c>
      <c r="W13" s="46">
        <v>0</v>
      </c>
      <c r="X13" s="46">
        <v>0</v>
      </c>
      <c r="Y13" s="46"/>
      <c r="Z13" s="46"/>
      <c r="AA13" s="46"/>
      <c r="AB13" s="46"/>
      <c r="AC13" s="46">
        <v>561</v>
      </c>
      <c r="AD13" s="41">
        <v>6.3067557932263814</v>
      </c>
      <c r="AE13" s="41">
        <v>2.9027985739750446</v>
      </c>
      <c r="AF13" s="41">
        <v>0</v>
      </c>
      <c r="AG13" s="41">
        <v>0</v>
      </c>
      <c r="AH13" s="41">
        <v>0</v>
      </c>
      <c r="AI13" s="41">
        <v>0</v>
      </c>
      <c r="AJ13" s="41">
        <v>9.2095543672014273</v>
      </c>
      <c r="AK13" s="42">
        <v>0.99271975180972083</v>
      </c>
      <c r="AL13" s="42">
        <v>0.81212551469544225</v>
      </c>
      <c r="AM13" s="42" t="s">
        <v>74</v>
      </c>
      <c r="AN13" s="42" t="s">
        <v>74</v>
      </c>
      <c r="AO13" s="42">
        <v>0.98804457334758056</v>
      </c>
      <c r="AP13" s="42">
        <v>1</v>
      </c>
      <c r="AQ13" s="42" t="s">
        <v>74</v>
      </c>
      <c r="AR13" s="42" t="s">
        <v>74</v>
      </c>
      <c r="AS13" s="42" t="s">
        <v>74</v>
      </c>
      <c r="AT13" s="42" t="s">
        <v>74</v>
      </c>
    </row>
    <row r="14" spans="1:47" x14ac:dyDescent="0.25">
      <c r="A14" t="str" cm="1">
        <f t="array" aca="1" ref="A14" ca="1">INDIRECT("D" &amp; ROW())&amp;INDIRECT("F" &amp; ROW())</f>
        <v>RTH02C-WD Wytham</v>
      </c>
      <c r="D14" s="35" t="str">
        <f t="shared" ref="D14" si="2">IFERROR(VLOOKUP($E$5&amp;E14,Sites,4,FALSE),"")</f>
        <v>RTH02</v>
      </c>
      <c r="E14" s="36" t="s">
        <v>75</v>
      </c>
      <c r="F14" s="37" t="s">
        <v>80</v>
      </c>
      <c r="G14" s="38" t="s">
        <v>81</v>
      </c>
      <c r="H14" s="43"/>
      <c r="I14" s="40">
        <v>1360</v>
      </c>
      <c r="J14" s="45">
        <v>1326</v>
      </c>
      <c r="K14" s="45">
        <v>725</v>
      </c>
      <c r="L14" s="45">
        <v>641.5</v>
      </c>
      <c r="M14" s="45">
        <v>0</v>
      </c>
      <c r="N14" s="45">
        <v>0</v>
      </c>
      <c r="O14" s="45"/>
      <c r="P14" s="45"/>
      <c r="Q14" s="45">
        <v>1231.5</v>
      </c>
      <c r="R14" s="45">
        <v>1232</v>
      </c>
      <c r="S14" s="46">
        <v>352</v>
      </c>
      <c r="T14" s="45">
        <v>352</v>
      </c>
      <c r="U14" s="45">
        <v>0</v>
      </c>
      <c r="V14" s="46">
        <v>0</v>
      </c>
      <c r="W14" s="46">
        <v>0</v>
      </c>
      <c r="X14" s="46">
        <v>0</v>
      </c>
      <c r="Y14" s="46"/>
      <c r="Z14" s="46"/>
      <c r="AA14" s="46"/>
      <c r="AB14" s="46"/>
      <c r="AC14" s="46">
        <v>526</v>
      </c>
      <c r="AD14" s="41">
        <v>4.8631178707224336</v>
      </c>
      <c r="AE14" s="41">
        <v>1.8887832699619771</v>
      </c>
      <c r="AF14" s="41">
        <v>0</v>
      </c>
      <c r="AG14" s="41">
        <v>0</v>
      </c>
      <c r="AH14" s="41">
        <v>0</v>
      </c>
      <c r="AI14" s="41">
        <v>0</v>
      </c>
      <c r="AJ14" s="41">
        <v>6.7519011406844109</v>
      </c>
      <c r="AK14" s="42">
        <v>0.97499999999999998</v>
      </c>
      <c r="AL14" s="42">
        <v>0.8848275862068965</v>
      </c>
      <c r="AM14" s="42" t="s">
        <v>74</v>
      </c>
      <c r="AN14" s="42" t="s">
        <v>74</v>
      </c>
      <c r="AO14" s="42">
        <v>1.0004060089321964</v>
      </c>
      <c r="AP14" s="42">
        <v>1</v>
      </c>
      <c r="AQ14" s="42" t="s">
        <v>74</v>
      </c>
      <c r="AR14" s="42" t="s">
        <v>74</v>
      </c>
      <c r="AS14" s="42" t="s">
        <v>74</v>
      </c>
      <c r="AT14" s="42" t="s">
        <v>74</v>
      </c>
    </row>
    <row r="15" spans="1:47" x14ac:dyDescent="0.25">
      <c r="A15" t="str" cm="1">
        <f t="array" aca="1" ref="A15" ca="1">INDIRECT("D" &amp; ROW())&amp;INDIRECT("F" &amp; ROW())</f>
        <v>RTH02C-WD Oncology</v>
      </c>
      <c r="D15" s="35" t="str">
        <f t="shared" ref="D15" si="3">IFERROR(VLOOKUP($E$5&amp;E15,Sites,4,FALSE),"")</f>
        <v>RTH02</v>
      </c>
      <c r="E15" s="47" t="s">
        <v>75</v>
      </c>
      <c r="F15" s="37" t="s">
        <v>82</v>
      </c>
      <c r="G15" s="38" t="s">
        <v>83</v>
      </c>
      <c r="H15" s="43"/>
      <c r="I15" s="40">
        <v>2031.83</v>
      </c>
      <c r="J15" s="45">
        <v>1952.33</v>
      </c>
      <c r="K15" s="45">
        <v>997.25</v>
      </c>
      <c r="L15" s="45">
        <v>847.25</v>
      </c>
      <c r="M15" s="45">
        <v>0</v>
      </c>
      <c r="N15" s="45">
        <v>0</v>
      </c>
      <c r="O15" s="45"/>
      <c r="P15" s="45"/>
      <c r="Q15" s="45">
        <v>1551</v>
      </c>
      <c r="R15" s="45">
        <v>1551</v>
      </c>
      <c r="S15" s="46">
        <v>682</v>
      </c>
      <c r="T15" s="45">
        <v>682</v>
      </c>
      <c r="U15" s="45">
        <v>0</v>
      </c>
      <c r="V15" s="46">
        <v>0</v>
      </c>
      <c r="W15" s="46">
        <v>0</v>
      </c>
      <c r="X15" s="46">
        <v>0</v>
      </c>
      <c r="Y15" s="46"/>
      <c r="Z15" s="46"/>
      <c r="AA15" s="46"/>
      <c r="AB15" s="46"/>
      <c r="AC15" s="46">
        <v>637</v>
      </c>
      <c r="AD15" s="41">
        <v>5.4997331240188378</v>
      </c>
      <c r="AE15" s="41">
        <v>2.4007064364207222</v>
      </c>
      <c r="AF15" s="41">
        <v>0</v>
      </c>
      <c r="AG15" s="41">
        <v>0</v>
      </c>
      <c r="AH15" s="41">
        <v>0</v>
      </c>
      <c r="AI15" s="41">
        <v>0</v>
      </c>
      <c r="AJ15" s="41">
        <v>7.9004395604395601</v>
      </c>
      <c r="AK15" s="42">
        <v>0.9608727108074987</v>
      </c>
      <c r="AL15" s="42">
        <v>0.84958636249686637</v>
      </c>
      <c r="AM15" s="42" t="s">
        <v>74</v>
      </c>
      <c r="AN15" s="42" t="s">
        <v>74</v>
      </c>
      <c r="AO15" s="42">
        <v>1</v>
      </c>
      <c r="AP15" s="42">
        <v>1</v>
      </c>
      <c r="AQ15" s="42" t="s">
        <v>74</v>
      </c>
      <c r="AR15" s="42" t="s">
        <v>74</v>
      </c>
      <c r="AS15" s="42" t="s">
        <v>74</v>
      </c>
      <c r="AT15" s="42" t="s">
        <v>74</v>
      </c>
    </row>
    <row r="16" spans="1:47" x14ac:dyDescent="0.25">
      <c r="A16" t="str" cm="1">
        <f t="array" aca="1" ref="A16" ca="1">INDIRECT("D" &amp; ROW())&amp;INDIRECT("F" &amp; ROW())</f>
        <v>RTH02C-WD Renal</v>
      </c>
      <c r="D16" s="35" t="str">
        <f t="shared" ref="D16" si="4">IFERROR(VLOOKUP($E$5&amp;E16,Sites,4,FALSE),"")</f>
        <v>RTH02</v>
      </c>
      <c r="E16" s="48" t="s">
        <v>75</v>
      </c>
      <c r="F16" s="37" t="s">
        <v>84</v>
      </c>
      <c r="G16" s="38" t="s">
        <v>85</v>
      </c>
      <c r="H16" s="43"/>
      <c r="I16" s="40">
        <v>1462.5</v>
      </c>
      <c r="J16" s="45">
        <v>1168</v>
      </c>
      <c r="K16" s="45">
        <v>931.98</v>
      </c>
      <c r="L16" s="45">
        <v>784.98</v>
      </c>
      <c r="M16" s="45">
        <v>0</v>
      </c>
      <c r="N16" s="45">
        <v>0</v>
      </c>
      <c r="O16" s="45"/>
      <c r="P16" s="45"/>
      <c r="Q16" s="45">
        <v>1092.5</v>
      </c>
      <c r="R16" s="45">
        <v>897</v>
      </c>
      <c r="S16" s="46">
        <v>758</v>
      </c>
      <c r="T16" s="45">
        <v>747</v>
      </c>
      <c r="U16" s="45">
        <v>0</v>
      </c>
      <c r="V16" s="46">
        <v>0</v>
      </c>
      <c r="W16" s="46">
        <v>0</v>
      </c>
      <c r="X16" s="46">
        <v>0</v>
      </c>
      <c r="Y16" s="46"/>
      <c r="Z16" s="46"/>
      <c r="AA16" s="46"/>
      <c r="AB16" s="46"/>
      <c r="AC16" s="46">
        <v>356</v>
      </c>
      <c r="AD16" s="41">
        <v>5.8005617977528088</v>
      </c>
      <c r="AE16" s="41">
        <v>4.3033146067415728</v>
      </c>
      <c r="AF16" s="41">
        <v>0</v>
      </c>
      <c r="AG16" s="41">
        <v>0</v>
      </c>
      <c r="AH16" s="41">
        <v>0</v>
      </c>
      <c r="AI16" s="41">
        <v>0</v>
      </c>
      <c r="AJ16" s="41">
        <v>10.103876404494383</v>
      </c>
      <c r="AK16" s="42">
        <v>0.79863247863247866</v>
      </c>
      <c r="AL16" s="42">
        <v>0.8422712933753943</v>
      </c>
      <c r="AM16" s="42" t="s">
        <v>74</v>
      </c>
      <c r="AN16" s="42" t="s">
        <v>74</v>
      </c>
      <c r="AO16" s="42">
        <v>0.82105263157894737</v>
      </c>
      <c r="AP16" s="42">
        <v>0.98548812664907648</v>
      </c>
      <c r="AQ16" s="42" t="s">
        <v>74</v>
      </c>
      <c r="AR16" s="42" t="s">
        <v>74</v>
      </c>
      <c r="AS16" s="42" t="s">
        <v>74</v>
      </c>
      <c r="AT16" s="42" t="s">
        <v>74</v>
      </c>
    </row>
    <row r="17" spans="1:46" x14ac:dyDescent="0.25">
      <c r="A17" t="str" cm="1">
        <f t="array" aca="1" ref="A17" ca="1">INDIRECT("D" &amp; ROW())&amp;INDIRECT("F" &amp; ROW())</f>
        <v>RTH02C-WD Sobell</v>
      </c>
      <c r="D17" s="35" t="str">
        <f t="shared" ref="D17" si="5">IFERROR(VLOOKUP($E$5&amp;E17,Sites,4,FALSE),"")</f>
        <v>RTH02</v>
      </c>
      <c r="E17" s="48" t="s">
        <v>75</v>
      </c>
      <c r="F17" s="37" t="s">
        <v>86</v>
      </c>
      <c r="G17" s="38" t="s">
        <v>87</v>
      </c>
      <c r="H17" s="43"/>
      <c r="I17" s="40">
        <v>1624.8</v>
      </c>
      <c r="J17" s="45">
        <v>1580.8</v>
      </c>
      <c r="K17" s="45">
        <v>944.42</v>
      </c>
      <c r="L17" s="45">
        <v>748.08</v>
      </c>
      <c r="M17" s="45">
        <v>0</v>
      </c>
      <c r="N17" s="45">
        <v>0</v>
      </c>
      <c r="O17" s="45"/>
      <c r="P17" s="45"/>
      <c r="Q17" s="45">
        <v>966</v>
      </c>
      <c r="R17" s="45">
        <v>966</v>
      </c>
      <c r="S17" s="46">
        <v>953.5</v>
      </c>
      <c r="T17" s="45">
        <v>930.5</v>
      </c>
      <c r="U17" s="45">
        <v>0</v>
      </c>
      <c r="V17" s="46">
        <v>0</v>
      </c>
      <c r="W17" s="46">
        <v>0</v>
      </c>
      <c r="X17" s="46">
        <v>0</v>
      </c>
      <c r="Y17" s="46"/>
      <c r="Z17" s="46"/>
      <c r="AA17" s="46"/>
      <c r="AB17" s="46"/>
      <c r="AC17" s="46">
        <v>532</v>
      </c>
      <c r="AD17" s="41">
        <v>4.7872180451127821</v>
      </c>
      <c r="AE17" s="41">
        <v>3.1552255639097742</v>
      </c>
      <c r="AF17" s="41">
        <v>0</v>
      </c>
      <c r="AG17" s="41">
        <v>0</v>
      </c>
      <c r="AH17" s="41">
        <v>0</v>
      </c>
      <c r="AI17" s="41">
        <v>0</v>
      </c>
      <c r="AJ17" s="41">
        <v>7.9424436090225567</v>
      </c>
      <c r="AK17" s="42">
        <v>0.97291974396848846</v>
      </c>
      <c r="AL17" s="42">
        <v>0.79210520742889823</v>
      </c>
      <c r="AM17" s="42" t="s">
        <v>74</v>
      </c>
      <c r="AN17" s="42" t="s">
        <v>74</v>
      </c>
      <c r="AO17" s="42">
        <v>1</v>
      </c>
      <c r="AP17" s="42">
        <v>0.97587834294703724</v>
      </c>
      <c r="AQ17" s="42" t="s">
        <v>74</v>
      </c>
      <c r="AR17" s="42" t="s">
        <v>74</v>
      </c>
      <c r="AS17" s="42" t="s">
        <v>74</v>
      </c>
      <c r="AT17" s="42" t="s">
        <v>74</v>
      </c>
    </row>
    <row r="18" spans="1:46" x14ac:dyDescent="0.25">
      <c r="A18" t="str" cm="1">
        <f t="array" aca="1" ref="A18" ca="1">INDIRECT("D" &amp; ROW())&amp;INDIRECT("F" &amp; ROW())</f>
        <v>RTH02C-WD Upper GI</v>
      </c>
      <c r="D18" s="35" t="str">
        <f t="shared" ref="D18" si="6">IFERROR(VLOOKUP($E$5&amp;E18,Sites,4,FALSE),"")</f>
        <v>RTH02</v>
      </c>
      <c r="E18" s="49" t="s">
        <v>75</v>
      </c>
      <c r="F18" s="37" t="s">
        <v>88</v>
      </c>
      <c r="G18" s="38" t="s">
        <v>81</v>
      </c>
      <c r="H18" s="43"/>
      <c r="I18" s="40">
        <v>1706.58</v>
      </c>
      <c r="J18" s="45">
        <v>1674.17</v>
      </c>
      <c r="K18" s="45">
        <v>1102.5</v>
      </c>
      <c r="L18" s="45">
        <v>786.33</v>
      </c>
      <c r="M18" s="45">
        <v>0</v>
      </c>
      <c r="N18" s="45">
        <v>0</v>
      </c>
      <c r="O18" s="45"/>
      <c r="P18" s="45"/>
      <c r="Q18" s="45">
        <v>1562.67</v>
      </c>
      <c r="R18" s="45">
        <v>1510.57</v>
      </c>
      <c r="S18" s="46">
        <v>385</v>
      </c>
      <c r="T18" s="45">
        <v>385</v>
      </c>
      <c r="U18" s="45">
        <v>0</v>
      </c>
      <c r="V18" s="46">
        <v>0</v>
      </c>
      <c r="W18" s="46">
        <v>0</v>
      </c>
      <c r="X18" s="46">
        <v>0</v>
      </c>
      <c r="Y18" s="46"/>
      <c r="Z18" s="46"/>
      <c r="AA18" s="46"/>
      <c r="AB18" s="46"/>
      <c r="AC18" s="46">
        <v>556</v>
      </c>
      <c r="AD18" s="41">
        <v>5.7279496402877692</v>
      </c>
      <c r="AE18" s="41">
        <v>2.106708633093525</v>
      </c>
      <c r="AF18" s="41">
        <v>0</v>
      </c>
      <c r="AG18" s="41">
        <v>0</v>
      </c>
      <c r="AH18" s="41">
        <v>0</v>
      </c>
      <c r="AI18" s="41">
        <v>0</v>
      </c>
      <c r="AJ18" s="41">
        <v>7.8346582733812946</v>
      </c>
      <c r="AK18" s="42">
        <v>0.98100880122818745</v>
      </c>
      <c r="AL18" s="42">
        <v>0.71322448979591846</v>
      </c>
      <c r="AM18" s="42" t="s">
        <v>74</v>
      </c>
      <c r="AN18" s="42" t="s">
        <v>74</v>
      </c>
      <c r="AO18" s="42">
        <v>0.96665962743253531</v>
      </c>
      <c r="AP18" s="42">
        <v>1</v>
      </c>
      <c r="AQ18" s="42" t="s">
        <v>74</v>
      </c>
      <c r="AR18" s="42" t="s">
        <v>74</v>
      </c>
      <c r="AS18" s="42" t="s">
        <v>74</v>
      </c>
      <c r="AT18" s="42" t="s">
        <v>74</v>
      </c>
    </row>
    <row r="19" spans="1:46" x14ac:dyDescent="0.25">
      <c r="A19" t="str" cm="1">
        <f t="array" aca="1" ref="A19" ca="1">INDIRECT("D" &amp; ROW())&amp;INDIRECT("F" &amp; ROW())</f>
        <v>RTH02C-WD Urology</v>
      </c>
      <c r="D19" s="35" t="str">
        <f t="shared" ref="D19" si="7">IFERROR(VLOOKUP($E$5&amp;E19,Sites,4,FALSE),"")</f>
        <v>RTH02</v>
      </c>
      <c r="E19" s="49" t="s">
        <v>75</v>
      </c>
      <c r="F19" s="37" t="s">
        <v>89</v>
      </c>
      <c r="G19" s="38" t="s">
        <v>90</v>
      </c>
      <c r="H19" s="43"/>
      <c r="I19" s="40">
        <v>1505.48</v>
      </c>
      <c r="J19" s="45">
        <v>1457.48</v>
      </c>
      <c r="K19" s="45">
        <v>936.47</v>
      </c>
      <c r="L19" s="45">
        <v>801.97</v>
      </c>
      <c r="M19" s="45">
        <v>0</v>
      </c>
      <c r="N19" s="45">
        <v>0</v>
      </c>
      <c r="O19" s="45"/>
      <c r="P19" s="45"/>
      <c r="Q19" s="45">
        <v>1202.5</v>
      </c>
      <c r="R19" s="45">
        <v>1175.75</v>
      </c>
      <c r="S19" s="46">
        <v>825.67</v>
      </c>
      <c r="T19" s="45">
        <v>792.17</v>
      </c>
      <c r="U19" s="45">
        <v>0</v>
      </c>
      <c r="V19" s="46">
        <v>0</v>
      </c>
      <c r="W19" s="46">
        <v>0</v>
      </c>
      <c r="X19" s="46">
        <v>0</v>
      </c>
      <c r="Y19" s="46"/>
      <c r="Z19" s="46"/>
      <c r="AA19" s="46"/>
      <c r="AB19" s="46"/>
      <c r="AC19" s="46">
        <v>473</v>
      </c>
      <c r="AD19" s="41">
        <v>5.5670824524312899</v>
      </c>
      <c r="AE19" s="41">
        <v>3.3702748414376318</v>
      </c>
      <c r="AF19" s="41">
        <v>0</v>
      </c>
      <c r="AG19" s="41">
        <v>0</v>
      </c>
      <c r="AH19" s="41">
        <v>0</v>
      </c>
      <c r="AI19" s="41">
        <v>0</v>
      </c>
      <c r="AJ19" s="41">
        <v>8.9373572938689207</v>
      </c>
      <c r="AK19" s="42">
        <v>0.96811648112229987</v>
      </c>
      <c r="AL19" s="42">
        <v>0.85637553792433285</v>
      </c>
      <c r="AM19" s="42" t="s">
        <v>74</v>
      </c>
      <c r="AN19" s="42" t="s">
        <v>74</v>
      </c>
      <c r="AO19" s="42">
        <v>0.97775467775467773</v>
      </c>
      <c r="AP19" s="42">
        <v>0.95942688967747403</v>
      </c>
      <c r="AQ19" s="42" t="s">
        <v>74</v>
      </c>
      <c r="AR19" s="42" t="s">
        <v>74</v>
      </c>
      <c r="AS19" s="42" t="s">
        <v>74</v>
      </c>
      <c r="AT19" s="42" t="s">
        <v>74</v>
      </c>
    </row>
    <row r="20" spans="1:46" x14ac:dyDescent="0.25">
      <c r="A20" t="str" cm="1">
        <f t="array" aca="1" ref="A20" ca="1">INDIRECT("D" &amp; ROW())&amp;INDIRECT("F" &amp; ROW())</f>
        <v>RTH02C-WD Transplant</v>
      </c>
      <c r="D20" s="35" t="str">
        <f t="shared" ref="D20" si="8">IFERROR(VLOOKUP($E$5&amp;E20,Sites,4,FALSE),"")</f>
        <v>RTH02</v>
      </c>
      <c r="E20" s="49" t="s">
        <v>75</v>
      </c>
      <c r="F20" s="37" t="s">
        <v>91</v>
      </c>
      <c r="G20" s="38" t="s">
        <v>85</v>
      </c>
      <c r="H20" s="43"/>
      <c r="I20" s="40">
        <v>1403.5</v>
      </c>
      <c r="J20" s="45">
        <v>1259</v>
      </c>
      <c r="K20" s="45">
        <v>668.5</v>
      </c>
      <c r="L20" s="45">
        <v>615</v>
      </c>
      <c r="M20" s="45">
        <v>0</v>
      </c>
      <c r="N20" s="45">
        <v>0</v>
      </c>
      <c r="O20" s="45"/>
      <c r="P20" s="45"/>
      <c r="Q20" s="45">
        <v>1115</v>
      </c>
      <c r="R20" s="45">
        <v>1000</v>
      </c>
      <c r="S20" s="46">
        <v>402.5</v>
      </c>
      <c r="T20" s="45">
        <v>414</v>
      </c>
      <c r="U20" s="45">
        <v>0</v>
      </c>
      <c r="V20" s="46">
        <v>0</v>
      </c>
      <c r="W20" s="46">
        <v>0</v>
      </c>
      <c r="X20" s="46">
        <v>0</v>
      </c>
      <c r="Y20" s="46"/>
      <c r="Z20" s="46"/>
      <c r="AA20" s="46"/>
      <c r="AB20" s="46"/>
      <c r="AC20" s="46">
        <v>406</v>
      </c>
      <c r="AD20" s="41">
        <v>5.5640394088669947</v>
      </c>
      <c r="AE20" s="41">
        <v>2.5344827586206895</v>
      </c>
      <c r="AF20" s="41">
        <v>0</v>
      </c>
      <c r="AG20" s="41">
        <v>0</v>
      </c>
      <c r="AH20" s="41">
        <v>0</v>
      </c>
      <c r="AI20" s="41">
        <v>0</v>
      </c>
      <c r="AJ20" s="41">
        <v>8.0985221674876851</v>
      </c>
      <c r="AK20" s="42">
        <v>0.89704310651941577</v>
      </c>
      <c r="AL20" s="42">
        <v>0.91997008227374721</v>
      </c>
      <c r="AM20" s="42" t="s">
        <v>74</v>
      </c>
      <c r="AN20" s="42" t="s">
        <v>74</v>
      </c>
      <c r="AO20" s="42">
        <v>0.89686098654708524</v>
      </c>
      <c r="AP20" s="42">
        <v>1.0285714285714285</v>
      </c>
      <c r="AQ20" s="42" t="s">
        <v>74</v>
      </c>
      <c r="AR20" s="42" t="s">
        <v>74</v>
      </c>
      <c r="AS20" s="42" t="s">
        <v>74</v>
      </c>
      <c r="AT20" s="42" t="s">
        <v>74</v>
      </c>
    </row>
    <row r="21" spans="1:46" ht="30" x14ac:dyDescent="0.25">
      <c r="A21" t="str" cm="1">
        <f t="array" aca="1" ref="A21" ca="1">INDIRECT("D" &amp; ROW())&amp;INDIRECT("F" &amp; ROW())</f>
        <v>RTH05H-WD Oak (HCU)</v>
      </c>
      <c r="D21" s="35" t="str">
        <f t="shared" ref="D21" si="9">IFERROR(VLOOKUP($E$5&amp;E21,Sites,4,FALSE),"")</f>
        <v>RTH05</v>
      </c>
      <c r="E21" s="49" t="s">
        <v>92</v>
      </c>
      <c r="F21" s="37" t="s">
        <v>93</v>
      </c>
      <c r="G21" s="38" t="s">
        <v>94</v>
      </c>
      <c r="H21" s="43"/>
      <c r="I21" s="40">
        <v>1329.5</v>
      </c>
      <c r="J21" s="45">
        <v>1263.25</v>
      </c>
      <c r="K21" s="45">
        <v>908</v>
      </c>
      <c r="L21" s="45">
        <v>850</v>
      </c>
      <c r="M21" s="45">
        <v>0</v>
      </c>
      <c r="N21" s="45">
        <v>0</v>
      </c>
      <c r="O21" s="45"/>
      <c r="P21" s="45"/>
      <c r="Q21" s="45">
        <v>1230.5</v>
      </c>
      <c r="R21" s="45">
        <v>1232</v>
      </c>
      <c r="S21" s="46">
        <v>954.5</v>
      </c>
      <c r="T21" s="45">
        <v>942.5</v>
      </c>
      <c r="U21" s="45">
        <v>0</v>
      </c>
      <c r="V21" s="46">
        <v>0</v>
      </c>
      <c r="W21" s="46">
        <v>0</v>
      </c>
      <c r="X21" s="46">
        <v>0</v>
      </c>
      <c r="Y21" s="46"/>
      <c r="Z21" s="46"/>
      <c r="AA21" s="46"/>
      <c r="AB21" s="46"/>
      <c r="AC21" s="46">
        <v>352</v>
      </c>
      <c r="AD21" s="41">
        <v>7.0887784090909092</v>
      </c>
      <c r="AE21" s="41">
        <v>5.0923295454545459</v>
      </c>
      <c r="AF21" s="41">
        <v>0</v>
      </c>
      <c r="AG21" s="41">
        <v>0</v>
      </c>
      <c r="AH21" s="41">
        <v>0</v>
      </c>
      <c r="AI21" s="41">
        <v>0</v>
      </c>
      <c r="AJ21" s="41">
        <v>12.181107954545455</v>
      </c>
      <c r="AK21" s="42">
        <v>0.95016923655509589</v>
      </c>
      <c r="AL21" s="42">
        <v>0.93612334801762109</v>
      </c>
      <c r="AM21" s="42" t="s">
        <v>74</v>
      </c>
      <c r="AN21" s="42" t="s">
        <v>74</v>
      </c>
      <c r="AO21" s="42">
        <v>1.0012190166598944</v>
      </c>
      <c r="AP21" s="42">
        <v>0.98742797276060768</v>
      </c>
      <c r="AQ21" s="42" t="s">
        <v>74</v>
      </c>
      <c r="AR21" s="42" t="s">
        <v>74</v>
      </c>
      <c r="AS21" s="42" t="s">
        <v>74</v>
      </c>
      <c r="AT21" s="42" t="s">
        <v>74</v>
      </c>
    </row>
    <row r="22" spans="1:46" x14ac:dyDescent="0.25">
      <c r="A22" t="str" cm="1">
        <f t="array" aca="1" ref="A22" ca="1">INDIRECT("D" &amp; ROW())&amp;INDIRECT("F" &amp; ROW())</f>
        <v>RTH05H-WD Juniper</v>
      </c>
      <c r="D22" s="35" t="str">
        <f t="shared" ref="D22" si="10">IFERROR(VLOOKUP($E$5&amp;E22,Sites,4,FALSE),"")</f>
        <v>RTH05</v>
      </c>
      <c r="E22" s="49" t="s">
        <v>92</v>
      </c>
      <c r="F22" s="37" t="s">
        <v>95</v>
      </c>
      <c r="G22" s="38" t="s">
        <v>96</v>
      </c>
      <c r="H22" s="43"/>
      <c r="I22" s="40">
        <v>1654.75</v>
      </c>
      <c r="J22" s="45">
        <v>1629.5</v>
      </c>
      <c r="K22" s="45">
        <v>1595</v>
      </c>
      <c r="L22" s="45">
        <v>1589.75</v>
      </c>
      <c r="M22" s="45">
        <v>0</v>
      </c>
      <c r="N22" s="45">
        <v>0</v>
      </c>
      <c r="O22" s="45"/>
      <c r="P22" s="45"/>
      <c r="Q22" s="45">
        <v>1345.5</v>
      </c>
      <c r="R22" s="45">
        <v>1345.5</v>
      </c>
      <c r="S22" s="46">
        <v>1610</v>
      </c>
      <c r="T22" s="45">
        <v>1610</v>
      </c>
      <c r="U22" s="45">
        <v>0</v>
      </c>
      <c r="V22" s="46">
        <v>0</v>
      </c>
      <c r="W22" s="46">
        <v>0</v>
      </c>
      <c r="X22" s="46">
        <v>0</v>
      </c>
      <c r="Y22" s="46"/>
      <c r="Z22" s="46"/>
      <c r="AA22" s="46"/>
      <c r="AB22" s="46"/>
      <c r="AC22" s="46">
        <v>759</v>
      </c>
      <c r="AD22" s="41">
        <v>3.9196310935441372</v>
      </c>
      <c r="AE22" s="41">
        <v>4.2157444005270088</v>
      </c>
      <c r="AF22" s="41">
        <v>0</v>
      </c>
      <c r="AG22" s="41">
        <v>0</v>
      </c>
      <c r="AH22" s="41">
        <v>0</v>
      </c>
      <c r="AI22" s="41">
        <v>0</v>
      </c>
      <c r="AJ22" s="41">
        <v>8.1353754940711465</v>
      </c>
      <c r="AK22" s="42">
        <v>0.98474089741652815</v>
      </c>
      <c r="AL22" s="42">
        <v>0.99670846394984325</v>
      </c>
      <c r="AM22" s="42" t="s">
        <v>74</v>
      </c>
      <c r="AN22" s="42" t="s">
        <v>74</v>
      </c>
      <c r="AO22" s="42">
        <v>1</v>
      </c>
      <c r="AP22" s="42">
        <v>1</v>
      </c>
      <c r="AQ22" s="42" t="s">
        <v>74</v>
      </c>
      <c r="AR22" s="42" t="s">
        <v>74</v>
      </c>
      <c r="AS22" s="42" t="s">
        <v>74</v>
      </c>
      <c r="AT22" s="42" t="s">
        <v>74</v>
      </c>
    </row>
    <row r="23" spans="1:46" x14ac:dyDescent="0.25">
      <c r="A23" t="str" cm="1">
        <f t="array" aca="1" ref="A23" ca="1">INDIRECT("D" &amp; ROW())&amp;INDIRECT("F" &amp; ROW())</f>
        <v>RTH05H-WD Laburnum</v>
      </c>
      <c r="D23" s="35" t="str">
        <f t="shared" ref="D23" si="11">IFERROR(VLOOKUP($E$5&amp;E23,Sites,4,FALSE),"")</f>
        <v>RTH05</v>
      </c>
      <c r="E23" s="49" t="s">
        <v>92</v>
      </c>
      <c r="F23" s="37" t="s">
        <v>97</v>
      </c>
      <c r="G23" s="38" t="s">
        <v>96</v>
      </c>
      <c r="H23" s="43"/>
      <c r="I23" s="40">
        <v>1645.5</v>
      </c>
      <c r="J23" s="45">
        <v>1672</v>
      </c>
      <c r="K23" s="45">
        <v>1646.5</v>
      </c>
      <c r="L23" s="45">
        <v>1603</v>
      </c>
      <c r="M23" s="45">
        <v>0</v>
      </c>
      <c r="N23" s="45">
        <v>0</v>
      </c>
      <c r="O23" s="45"/>
      <c r="P23" s="45"/>
      <c r="Q23" s="45">
        <v>1368.5</v>
      </c>
      <c r="R23" s="45">
        <v>1357</v>
      </c>
      <c r="S23" s="46">
        <v>1597.5</v>
      </c>
      <c r="T23" s="45">
        <v>1575.5</v>
      </c>
      <c r="U23" s="45">
        <v>0</v>
      </c>
      <c r="V23" s="46">
        <v>0</v>
      </c>
      <c r="W23" s="46">
        <v>0</v>
      </c>
      <c r="X23" s="46">
        <v>0</v>
      </c>
      <c r="Y23" s="46"/>
      <c r="Z23" s="46"/>
      <c r="AA23" s="46"/>
      <c r="AB23" s="46"/>
      <c r="AC23" s="46">
        <v>758</v>
      </c>
      <c r="AD23" s="41">
        <v>3.9960422163588389</v>
      </c>
      <c r="AE23" s="41">
        <v>4.1932717678100264</v>
      </c>
      <c r="AF23" s="41">
        <v>0</v>
      </c>
      <c r="AG23" s="41">
        <v>0</v>
      </c>
      <c r="AH23" s="41">
        <v>0</v>
      </c>
      <c r="AI23" s="41">
        <v>0</v>
      </c>
      <c r="AJ23" s="41">
        <v>8.1893139841688658</v>
      </c>
      <c r="AK23" s="42">
        <v>1.0161045274992404</v>
      </c>
      <c r="AL23" s="42">
        <v>0.9735803218949286</v>
      </c>
      <c r="AM23" s="42" t="s">
        <v>74</v>
      </c>
      <c r="AN23" s="42" t="s">
        <v>74</v>
      </c>
      <c r="AO23" s="42">
        <v>0.99159663865546221</v>
      </c>
      <c r="AP23" s="42">
        <v>0.98622848200312985</v>
      </c>
      <c r="AQ23" s="42" t="s">
        <v>74</v>
      </c>
      <c r="AR23" s="42" t="s">
        <v>74</v>
      </c>
      <c r="AS23" s="42" t="s">
        <v>74</v>
      </c>
      <c r="AT23" s="42" t="s">
        <v>74</v>
      </c>
    </row>
    <row r="24" spans="1:46" ht="30" x14ac:dyDescent="0.25">
      <c r="A24" t="str" cm="1">
        <f t="array" aca="1" ref="A24" ca="1">INDIRECT("D" &amp; ROW())&amp;INDIRECT("F" &amp; ROW())</f>
        <v>RTH05H-WD Trauma F</v>
      </c>
      <c r="D24" s="35" t="str">
        <f t="shared" ref="D24" si="12">IFERROR(VLOOKUP($E$5&amp;E24,Sites,4,FALSE),"")</f>
        <v>RTH05</v>
      </c>
      <c r="E24" s="49" t="s">
        <v>92</v>
      </c>
      <c r="F24" s="37" t="s">
        <v>98</v>
      </c>
      <c r="G24" s="38" t="s">
        <v>99</v>
      </c>
      <c r="H24" s="43"/>
      <c r="I24" s="40">
        <v>1786.5</v>
      </c>
      <c r="J24" s="45">
        <v>1787.75</v>
      </c>
      <c r="K24" s="45">
        <v>1340.5</v>
      </c>
      <c r="L24" s="45">
        <v>1317.5</v>
      </c>
      <c r="M24" s="45">
        <v>0</v>
      </c>
      <c r="N24" s="45">
        <v>0</v>
      </c>
      <c r="O24" s="45"/>
      <c r="P24" s="45"/>
      <c r="Q24" s="45">
        <v>1426.67</v>
      </c>
      <c r="R24" s="45">
        <v>1423.5</v>
      </c>
      <c r="S24" s="46">
        <v>876</v>
      </c>
      <c r="T24" s="45">
        <v>874</v>
      </c>
      <c r="U24" s="45">
        <v>0</v>
      </c>
      <c r="V24" s="46">
        <v>0</v>
      </c>
      <c r="W24" s="46">
        <v>0</v>
      </c>
      <c r="X24" s="46">
        <v>0</v>
      </c>
      <c r="Y24" s="46"/>
      <c r="Z24" s="46"/>
      <c r="AA24" s="46"/>
      <c r="AB24" s="46"/>
      <c r="AC24" s="46">
        <v>738</v>
      </c>
      <c r="AD24" s="41">
        <v>4.3512872628726287</v>
      </c>
      <c r="AE24" s="41">
        <v>2.9695121951219514</v>
      </c>
      <c r="AF24" s="41">
        <v>0</v>
      </c>
      <c r="AG24" s="41">
        <v>0</v>
      </c>
      <c r="AH24" s="41">
        <v>0</v>
      </c>
      <c r="AI24" s="41">
        <v>0</v>
      </c>
      <c r="AJ24" s="41">
        <v>7.3207994579945801</v>
      </c>
      <c r="AK24" s="42">
        <v>1.0006996921354605</v>
      </c>
      <c r="AL24" s="42">
        <v>0.98284222305110036</v>
      </c>
      <c r="AM24" s="42" t="s">
        <v>74</v>
      </c>
      <c r="AN24" s="42" t="s">
        <v>74</v>
      </c>
      <c r="AO24" s="42">
        <v>0.99777804257466685</v>
      </c>
      <c r="AP24" s="42">
        <v>0.99771689497716898</v>
      </c>
      <c r="AQ24" s="42" t="s">
        <v>74</v>
      </c>
      <c r="AR24" s="42" t="s">
        <v>74</v>
      </c>
      <c r="AS24" s="42" t="s">
        <v>74</v>
      </c>
      <c r="AT24" s="42" t="s">
        <v>74</v>
      </c>
    </row>
    <row r="25" spans="1:46" x14ac:dyDescent="0.25">
      <c r="A25" t="str" cm="1">
        <f t="array" aca="1" ref="A25" ca="1">INDIRECT("D" &amp; ROW())&amp;INDIRECT("F" &amp; ROW())</f>
        <v>RTH08J-WD 5A</v>
      </c>
      <c r="D25" s="35" t="str">
        <f t="shared" ref="D25" si="13">IFERROR(VLOOKUP($E$5&amp;E25,Sites,4,FALSE),"")</f>
        <v>RTH08</v>
      </c>
      <c r="E25" s="49" t="s">
        <v>100</v>
      </c>
      <c r="F25" s="37" t="s">
        <v>101</v>
      </c>
      <c r="G25" s="38" t="s">
        <v>96</v>
      </c>
      <c r="H25" s="43"/>
      <c r="I25" s="40">
        <v>1306</v>
      </c>
      <c r="J25" s="45">
        <v>1289.5</v>
      </c>
      <c r="K25" s="45">
        <v>1296.5</v>
      </c>
      <c r="L25" s="45">
        <v>1261</v>
      </c>
      <c r="M25" s="45">
        <v>0</v>
      </c>
      <c r="N25" s="45">
        <v>0</v>
      </c>
      <c r="O25" s="45"/>
      <c r="P25" s="45"/>
      <c r="Q25" s="45">
        <v>1287</v>
      </c>
      <c r="R25" s="45">
        <v>1291.83</v>
      </c>
      <c r="S25" s="46">
        <v>1012</v>
      </c>
      <c r="T25" s="45">
        <v>1000.5</v>
      </c>
      <c r="U25" s="45">
        <v>0</v>
      </c>
      <c r="V25" s="46">
        <v>0</v>
      </c>
      <c r="W25" s="46">
        <v>0</v>
      </c>
      <c r="X25" s="46">
        <v>0</v>
      </c>
      <c r="Y25" s="46"/>
      <c r="Z25" s="46"/>
      <c r="AA25" s="46"/>
      <c r="AB25" s="46"/>
      <c r="AC25" s="46">
        <v>599</v>
      </c>
      <c r="AD25" s="41">
        <v>4.3093989983305505</v>
      </c>
      <c r="AE25" s="41">
        <v>3.7754590984974956</v>
      </c>
      <c r="AF25" s="41">
        <v>0</v>
      </c>
      <c r="AG25" s="41">
        <v>0</v>
      </c>
      <c r="AH25" s="41">
        <v>0</v>
      </c>
      <c r="AI25" s="41">
        <v>0</v>
      </c>
      <c r="AJ25" s="41">
        <v>8.0848580968280466</v>
      </c>
      <c r="AK25" s="42">
        <v>0.9873660030627871</v>
      </c>
      <c r="AL25" s="42">
        <v>0.97261858850752025</v>
      </c>
      <c r="AM25" s="42" t="s">
        <v>74</v>
      </c>
      <c r="AN25" s="42" t="s">
        <v>74</v>
      </c>
      <c r="AO25" s="42">
        <v>1.0037529137529138</v>
      </c>
      <c r="AP25" s="42">
        <v>0.98863636363636365</v>
      </c>
      <c r="AQ25" s="42" t="s">
        <v>74</v>
      </c>
      <c r="AR25" s="42" t="s">
        <v>74</v>
      </c>
      <c r="AS25" s="42" t="s">
        <v>74</v>
      </c>
      <c r="AT25" s="42" t="s">
        <v>74</v>
      </c>
    </row>
    <row r="26" spans="1:46" x14ac:dyDescent="0.25">
      <c r="A26" t="str" cm="1">
        <f t="array" aca="1" ref="A26" ca="1">INDIRECT("D" &amp; ROW())&amp;INDIRECT("F" &amp; ROW())</f>
        <v>RTH08J-WD 5B</v>
      </c>
      <c r="D26" s="35" t="str">
        <f t="shared" ref="D26" si="14">IFERROR(VLOOKUP($E$5&amp;E26,Sites,4,FALSE),"")</f>
        <v>RTH08</v>
      </c>
      <c r="E26" s="49" t="s">
        <v>100</v>
      </c>
      <c r="F26" s="37" t="s">
        <v>102</v>
      </c>
      <c r="G26" s="38" t="s">
        <v>96</v>
      </c>
      <c r="H26" s="43"/>
      <c r="I26" s="40">
        <v>1676.5</v>
      </c>
      <c r="J26" s="45">
        <v>1467.33</v>
      </c>
      <c r="K26" s="45">
        <v>1327.25</v>
      </c>
      <c r="L26" s="45">
        <v>1289</v>
      </c>
      <c r="M26" s="45">
        <v>0</v>
      </c>
      <c r="N26" s="45">
        <v>0</v>
      </c>
      <c r="O26" s="45"/>
      <c r="P26" s="45"/>
      <c r="Q26" s="45">
        <v>1425</v>
      </c>
      <c r="R26" s="45">
        <v>1392.5</v>
      </c>
      <c r="S26" s="46">
        <v>1288</v>
      </c>
      <c r="T26" s="45">
        <v>1253.5</v>
      </c>
      <c r="U26" s="45">
        <v>0</v>
      </c>
      <c r="V26" s="46">
        <v>0</v>
      </c>
      <c r="W26" s="46">
        <v>0</v>
      </c>
      <c r="X26" s="46">
        <v>0</v>
      </c>
      <c r="Y26" s="46"/>
      <c r="Z26" s="46"/>
      <c r="AA26" s="46"/>
      <c r="AB26" s="46"/>
      <c r="AC26" s="46">
        <v>605</v>
      </c>
      <c r="AD26" s="41">
        <v>4.7269917355371902</v>
      </c>
      <c r="AE26" s="41">
        <v>4.2024793388429753</v>
      </c>
      <c r="AF26" s="41">
        <v>0</v>
      </c>
      <c r="AG26" s="41">
        <v>0</v>
      </c>
      <c r="AH26" s="41">
        <v>0</v>
      </c>
      <c r="AI26" s="41">
        <v>0</v>
      </c>
      <c r="AJ26" s="41">
        <v>8.9294710743801655</v>
      </c>
      <c r="AK26" s="42">
        <v>0.87523411869967194</v>
      </c>
      <c r="AL26" s="42">
        <v>0.9711810133735167</v>
      </c>
      <c r="AM26" s="42" t="s">
        <v>74</v>
      </c>
      <c r="AN26" s="42" t="s">
        <v>74</v>
      </c>
      <c r="AO26" s="42">
        <v>0.97719298245614039</v>
      </c>
      <c r="AP26" s="42">
        <v>0.9732142857142857</v>
      </c>
      <c r="AQ26" s="42" t="s">
        <v>74</v>
      </c>
      <c r="AR26" s="42" t="s">
        <v>74</v>
      </c>
      <c r="AS26" s="42" t="s">
        <v>74</v>
      </c>
      <c r="AT26" s="42" t="s">
        <v>74</v>
      </c>
    </row>
    <row r="27" spans="1:46" x14ac:dyDescent="0.25">
      <c r="A27" t="str" cm="1">
        <f t="array" aca="1" ref="A27" ca="1">INDIRECT("D" &amp; ROW())&amp;INDIRECT("F" &amp; ROW())</f>
        <v>RTH08J-WD Ward 5E-5F</v>
      </c>
      <c r="D27" s="35" t="str">
        <f t="shared" ref="D27" si="15">IFERROR(VLOOKUP($E$5&amp;E27,Sites,4,FALSE),"")</f>
        <v>RTH08</v>
      </c>
      <c r="E27" s="49" t="s">
        <v>100</v>
      </c>
      <c r="F27" s="37" t="s">
        <v>103</v>
      </c>
      <c r="G27" s="38" t="s">
        <v>96</v>
      </c>
      <c r="H27" s="43"/>
      <c r="I27" s="40">
        <v>2119.92</v>
      </c>
      <c r="J27" s="45">
        <v>1854.92</v>
      </c>
      <c r="K27" s="45">
        <v>1638.75</v>
      </c>
      <c r="L27" s="45">
        <v>1530.25</v>
      </c>
      <c r="M27" s="45">
        <v>0</v>
      </c>
      <c r="N27" s="45">
        <v>0</v>
      </c>
      <c r="O27" s="45"/>
      <c r="P27" s="45"/>
      <c r="Q27" s="45">
        <v>1932</v>
      </c>
      <c r="R27" s="45">
        <v>1863</v>
      </c>
      <c r="S27" s="46">
        <v>1610</v>
      </c>
      <c r="T27" s="45">
        <v>1610</v>
      </c>
      <c r="U27" s="45">
        <v>0</v>
      </c>
      <c r="V27" s="46">
        <v>0</v>
      </c>
      <c r="W27" s="46">
        <v>0</v>
      </c>
      <c r="X27" s="46">
        <v>0</v>
      </c>
      <c r="Y27" s="46"/>
      <c r="Z27" s="46"/>
      <c r="AA27" s="46"/>
      <c r="AB27" s="46"/>
      <c r="AC27" s="46">
        <v>643</v>
      </c>
      <c r="AD27" s="41">
        <v>5.7821461897356148</v>
      </c>
      <c r="AE27" s="41">
        <v>4.8837480559875583</v>
      </c>
      <c r="AF27" s="41">
        <v>0</v>
      </c>
      <c r="AG27" s="41">
        <v>0</v>
      </c>
      <c r="AH27" s="41">
        <v>0</v>
      </c>
      <c r="AI27" s="41">
        <v>0</v>
      </c>
      <c r="AJ27" s="41">
        <v>10.665894245723173</v>
      </c>
      <c r="AK27" s="42">
        <v>0.87499528284086192</v>
      </c>
      <c r="AL27" s="42">
        <v>0.93379099923722353</v>
      </c>
      <c r="AM27" s="42" t="s">
        <v>74</v>
      </c>
      <c r="AN27" s="42" t="s">
        <v>74</v>
      </c>
      <c r="AO27" s="42">
        <v>0.9642857142857143</v>
      </c>
      <c r="AP27" s="42">
        <v>1</v>
      </c>
      <c r="AQ27" s="42" t="s">
        <v>74</v>
      </c>
      <c r="AR27" s="42" t="s">
        <v>74</v>
      </c>
      <c r="AS27" s="42" t="s">
        <v>74</v>
      </c>
      <c r="AT27" s="42" t="s">
        <v>74</v>
      </c>
    </row>
    <row r="28" spans="1:46" x14ac:dyDescent="0.25">
      <c r="A28" t="str" cm="1">
        <f t="array" aca="1" ref="A28" ca="1">INDIRECT("D" &amp; ROW())&amp;INDIRECT("F" &amp; ROW())</f>
        <v>RTH08J-WD 6F</v>
      </c>
      <c r="D28" s="35" t="str">
        <f t="shared" ref="D28" si="16">IFERROR(VLOOKUP($E$5&amp;E28,Sites,4,FALSE),"")</f>
        <v>RTH08</v>
      </c>
      <c r="E28" s="49" t="s">
        <v>100</v>
      </c>
      <c r="F28" s="37" t="s">
        <v>104</v>
      </c>
      <c r="G28" s="38" t="s">
        <v>81</v>
      </c>
      <c r="H28" s="43"/>
      <c r="I28" s="40">
        <v>1343.67</v>
      </c>
      <c r="J28" s="45">
        <v>1342.17</v>
      </c>
      <c r="K28" s="45">
        <v>752.5</v>
      </c>
      <c r="L28" s="45">
        <v>727</v>
      </c>
      <c r="M28" s="45">
        <v>0</v>
      </c>
      <c r="N28" s="45">
        <v>0</v>
      </c>
      <c r="O28" s="45"/>
      <c r="P28" s="45"/>
      <c r="Q28" s="45">
        <v>1232.5</v>
      </c>
      <c r="R28" s="45">
        <v>1232</v>
      </c>
      <c r="S28" s="46">
        <v>715</v>
      </c>
      <c r="T28" s="45">
        <v>704</v>
      </c>
      <c r="U28" s="45">
        <v>0</v>
      </c>
      <c r="V28" s="46">
        <v>0</v>
      </c>
      <c r="W28" s="46">
        <v>0</v>
      </c>
      <c r="X28" s="46">
        <v>0</v>
      </c>
      <c r="Y28" s="46"/>
      <c r="Z28" s="46"/>
      <c r="AA28" s="46"/>
      <c r="AB28" s="46"/>
      <c r="AC28" s="46">
        <v>545</v>
      </c>
      <c r="AD28" s="41">
        <v>4.7232477064220184</v>
      </c>
      <c r="AE28" s="41">
        <v>2.6256880733944956</v>
      </c>
      <c r="AF28" s="41">
        <v>0</v>
      </c>
      <c r="AG28" s="41">
        <v>0</v>
      </c>
      <c r="AH28" s="41">
        <v>0</v>
      </c>
      <c r="AI28" s="41">
        <v>0</v>
      </c>
      <c r="AJ28" s="41">
        <v>7.3489357798165136</v>
      </c>
      <c r="AK28" s="42">
        <v>0.99888365446873117</v>
      </c>
      <c r="AL28" s="42">
        <v>0.96611295681063125</v>
      </c>
      <c r="AM28" s="42" t="s">
        <v>74</v>
      </c>
      <c r="AN28" s="42" t="s">
        <v>74</v>
      </c>
      <c r="AO28" s="42">
        <v>0.9995943204868154</v>
      </c>
      <c r="AP28" s="42">
        <v>0.98461538461538467</v>
      </c>
      <c r="AQ28" s="42" t="s">
        <v>74</v>
      </c>
      <c r="AR28" s="42" t="s">
        <v>74</v>
      </c>
      <c r="AS28" s="42" t="s">
        <v>74</v>
      </c>
      <c r="AT28" s="42" t="s">
        <v>74</v>
      </c>
    </row>
    <row r="29" spans="1:46" x14ac:dyDescent="0.25">
      <c r="A29" t="str" cm="1">
        <f t="array" aca="1" ref="A29" ca="1">INDIRECT("D" &amp; ROW())&amp;INDIRECT("F" &amp; ROW())</f>
        <v>RTH08J-WD 6A</v>
      </c>
      <c r="D29" s="35" t="str">
        <f t="shared" ref="D29" si="17">IFERROR(VLOOKUP($E$5&amp;E29,Sites,4,FALSE),"")</f>
        <v>RTH08</v>
      </c>
      <c r="E29" s="49" t="s">
        <v>100</v>
      </c>
      <c r="F29" s="37" t="s">
        <v>105</v>
      </c>
      <c r="G29" s="38" t="s">
        <v>106</v>
      </c>
      <c r="H29" s="43"/>
      <c r="I29" s="40">
        <v>1588.22</v>
      </c>
      <c r="J29" s="45">
        <v>1589.97</v>
      </c>
      <c r="K29" s="45">
        <v>1326</v>
      </c>
      <c r="L29" s="45">
        <v>1044</v>
      </c>
      <c r="M29" s="45">
        <v>0</v>
      </c>
      <c r="N29" s="45">
        <v>0</v>
      </c>
      <c r="O29" s="45"/>
      <c r="P29" s="45"/>
      <c r="Q29" s="45">
        <v>1254</v>
      </c>
      <c r="R29" s="45">
        <v>1254</v>
      </c>
      <c r="S29" s="46">
        <v>616</v>
      </c>
      <c r="T29" s="45">
        <v>616</v>
      </c>
      <c r="U29" s="45">
        <v>0</v>
      </c>
      <c r="V29" s="46">
        <v>0</v>
      </c>
      <c r="W29" s="46">
        <v>0</v>
      </c>
      <c r="X29" s="46">
        <v>0</v>
      </c>
      <c r="Y29" s="46"/>
      <c r="Z29" s="46"/>
      <c r="AA29" s="46"/>
      <c r="AB29" s="46"/>
      <c r="AC29" s="46">
        <v>657</v>
      </c>
      <c r="AD29" s="41">
        <v>4.3287214611872153</v>
      </c>
      <c r="AE29" s="41">
        <v>2.5266362252663623</v>
      </c>
      <c r="AF29" s="41">
        <v>0</v>
      </c>
      <c r="AG29" s="41">
        <v>0</v>
      </c>
      <c r="AH29" s="41">
        <v>0</v>
      </c>
      <c r="AI29" s="41">
        <v>0</v>
      </c>
      <c r="AJ29" s="41">
        <v>6.8553576864535772</v>
      </c>
      <c r="AK29" s="42">
        <v>1.0011018624623793</v>
      </c>
      <c r="AL29" s="42">
        <v>0.78733031674208143</v>
      </c>
      <c r="AM29" s="42" t="s">
        <v>74</v>
      </c>
      <c r="AN29" s="42" t="s">
        <v>74</v>
      </c>
      <c r="AO29" s="42">
        <v>1</v>
      </c>
      <c r="AP29" s="42">
        <v>1</v>
      </c>
      <c r="AQ29" s="42" t="s">
        <v>74</v>
      </c>
      <c r="AR29" s="42" t="s">
        <v>74</v>
      </c>
      <c r="AS29" s="42" t="s">
        <v>74</v>
      </c>
      <c r="AT29" s="42" t="s">
        <v>74</v>
      </c>
    </row>
    <row r="30" spans="1:46" x14ac:dyDescent="0.25">
      <c r="A30" t="str" cm="1">
        <f t="array" aca="1" ref="A30" ca="1">INDIRECT("D" &amp; ROW())&amp;INDIRECT("F" &amp; ROW())</f>
        <v>RTH08J-WD 7E</v>
      </c>
      <c r="D30" s="35" t="str">
        <f t="shared" ref="D30" si="18">IFERROR(VLOOKUP($E$5&amp;E30,Sites,4,FALSE),"")</f>
        <v>RTH08</v>
      </c>
      <c r="E30" s="49" t="s">
        <v>100</v>
      </c>
      <c r="F30" s="37" t="s">
        <v>107</v>
      </c>
      <c r="G30" s="38" t="s">
        <v>108</v>
      </c>
      <c r="H30" s="43"/>
      <c r="I30" s="40">
        <v>1392.58</v>
      </c>
      <c r="J30" s="45">
        <v>1381.75</v>
      </c>
      <c r="K30" s="45">
        <v>1157.75</v>
      </c>
      <c r="L30" s="45">
        <v>1110.5</v>
      </c>
      <c r="M30" s="45">
        <v>0</v>
      </c>
      <c r="N30" s="45">
        <v>0</v>
      </c>
      <c r="O30" s="45"/>
      <c r="P30" s="45"/>
      <c r="Q30" s="45">
        <v>1437.5</v>
      </c>
      <c r="R30" s="45">
        <v>1441.25</v>
      </c>
      <c r="S30" s="46">
        <v>908.5</v>
      </c>
      <c r="T30" s="45">
        <v>908.5</v>
      </c>
      <c r="U30" s="45">
        <v>0</v>
      </c>
      <c r="V30" s="46">
        <v>0</v>
      </c>
      <c r="W30" s="46">
        <v>0</v>
      </c>
      <c r="X30" s="46">
        <v>0</v>
      </c>
      <c r="Y30" s="46"/>
      <c r="Z30" s="46"/>
      <c r="AA30" s="46"/>
      <c r="AB30" s="46"/>
      <c r="AC30" s="46">
        <v>486</v>
      </c>
      <c r="AD30" s="41">
        <v>5.8086419753086416</v>
      </c>
      <c r="AE30" s="41">
        <v>4.1543209876543212</v>
      </c>
      <c r="AF30" s="41">
        <v>0</v>
      </c>
      <c r="AG30" s="41">
        <v>0</v>
      </c>
      <c r="AH30" s="41">
        <v>0</v>
      </c>
      <c r="AI30" s="41">
        <v>0</v>
      </c>
      <c r="AJ30" s="41">
        <v>9.9629629629629637</v>
      </c>
      <c r="AK30" s="42">
        <v>0.99222306797455084</v>
      </c>
      <c r="AL30" s="42">
        <v>0.95918808032822289</v>
      </c>
      <c r="AM30" s="42" t="s">
        <v>74</v>
      </c>
      <c r="AN30" s="42" t="s">
        <v>74</v>
      </c>
      <c r="AO30" s="42">
        <v>1.0026086956521738</v>
      </c>
      <c r="AP30" s="42">
        <v>1</v>
      </c>
      <c r="AQ30" s="42" t="s">
        <v>74</v>
      </c>
      <c r="AR30" s="42" t="s">
        <v>74</v>
      </c>
      <c r="AS30" s="42" t="s">
        <v>74</v>
      </c>
      <c r="AT30" s="42" t="s">
        <v>74</v>
      </c>
    </row>
    <row r="31" spans="1:46" ht="30" x14ac:dyDescent="0.25">
      <c r="A31" t="str" cm="1">
        <f t="array" aca="1" ref="A31" ca="1">INDIRECT("D" &amp; ROW())&amp;INDIRECT("F" &amp; ROW())</f>
        <v>RTH08J-WD Adult ICU</v>
      </c>
      <c r="D31" s="35" t="str">
        <f t="shared" ref="D31" si="19">IFERROR(VLOOKUP($E$5&amp;E31,Sites,4,FALSE),"")</f>
        <v>RTH08</v>
      </c>
      <c r="E31" s="49" t="s">
        <v>100</v>
      </c>
      <c r="F31" s="37" t="s">
        <v>109</v>
      </c>
      <c r="G31" s="38" t="s">
        <v>94</v>
      </c>
      <c r="H31" s="43"/>
      <c r="I31" s="40">
        <v>4523</v>
      </c>
      <c r="J31" s="45">
        <v>4465</v>
      </c>
      <c r="K31" s="45">
        <v>893.5</v>
      </c>
      <c r="L31" s="45">
        <v>880.07</v>
      </c>
      <c r="M31" s="45">
        <v>0</v>
      </c>
      <c r="N31" s="45">
        <v>0</v>
      </c>
      <c r="O31" s="45"/>
      <c r="P31" s="45"/>
      <c r="Q31" s="45">
        <v>4516</v>
      </c>
      <c r="R31" s="45">
        <v>4493</v>
      </c>
      <c r="S31" s="46">
        <v>783</v>
      </c>
      <c r="T31" s="45">
        <v>784</v>
      </c>
      <c r="U31" s="45">
        <v>0</v>
      </c>
      <c r="V31" s="46">
        <v>0</v>
      </c>
      <c r="W31" s="46">
        <v>0</v>
      </c>
      <c r="X31" s="46">
        <v>0</v>
      </c>
      <c r="Y31" s="46"/>
      <c r="Z31" s="46"/>
      <c r="AA31" s="46"/>
      <c r="AB31" s="46"/>
      <c r="AC31" s="46">
        <v>428</v>
      </c>
      <c r="AD31" s="41">
        <v>20.929906542056074</v>
      </c>
      <c r="AE31" s="41">
        <v>3.8880140186915892</v>
      </c>
      <c r="AF31" s="41">
        <v>0</v>
      </c>
      <c r="AG31" s="41">
        <v>0</v>
      </c>
      <c r="AH31" s="41">
        <v>0</v>
      </c>
      <c r="AI31" s="41">
        <v>0</v>
      </c>
      <c r="AJ31" s="41">
        <v>24.817920560747663</v>
      </c>
      <c r="AK31" s="42">
        <v>0.98717665266416099</v>
      </c>
      <c r="AL31" s="42">
        <v>0.98496922216004479</v>
      </c>
      <c r="AM31" s="42" t="s">
        <v>74</v>
      </c>
      <c r="AN31" s="42" t="s">
        <v>74</v>
      </c>
      <c r="AO31" s="42">
        <v>0.99490699734278121</v>
      </c>
      <c r="AP31" s="42">
        <v>1.0012771392081736</v>
      </c>
      <c r="AQ31" s="42" t="s">
        <v>74</v>
      </c>
      <c r="AR31" s="42" t="s">
        <v>74</v>
      </c>
      <c r="AS31" s="42" t="s">
        <v>74</v>
      </c>
      <c r="AT31" s="42" t="s">
        <v>74</v>
      </c>
    </row>
    <row r="32" spans="1:46" x14ac:dyDescent="0.25">
      <c r="A32" t="str" cm="1">
        <f t="array" aca="1" ref="A32" ca="1">INDIRECT("D" &amp; ROW())&amp;INDIRECT("F" &amp; ROW())</f>
        <v>RTH08J-WD Bell-Dray</v>
      </c>
      <c r="D32" s="35" t="str">
        <f t="shared" ref="D32" si="20">IFERROR(VLOOKUP($E$5&amp;E32,Sites,4,FALSE),"")</f>
        <v>RTH08</v>
      </c>
      <c r="E32" s="49" t="s">
        <v>100</v>
      </c>
      <c r="F32" s="37" t="s">
        <v>110</v>
      </c>
      <c r="G32" s="38" t="s">
        <v>111</v>
      </c>
      <c r="H32" s="43"/>
      <c r="I32" s="40">
        <v>1790</v>
      </c>
      <c r="J32" s="45">
        <v>1740.5</v>
      </c>
      <c r="K32" s="45">
        <v>386.5</v>
      </c>
      <c r="L32" s="45">
        <v>482</v>
      </c>
      <c r="M32" s="45">
        <v>0</v>
      </c>
      <c r="N32" s="45">
        <v>0</v>
      </c>
      <c r="O32" s="45"/>
      <c r="P32" s="45"/>
      <c r="Q32" s="45">
        <v>1828.5</v>
      </c>
      <c r="R32" s="45">
        <v>1794</v>
      </c>
      <c r="S32" s="46">
        <v>713</v>
      </c>
      <c r="T32" s="45">
        <v>713</v>
      </c>
      <c r="U32" s="45">
        <v>0</v>
      </c>
      <c r="V32" s="46">
        <v>0</v>
      </c>
      <c r="W32" s="46">
        <v>0</v>
      </c>
      <c r="X32" s="46">
        <v>0</v>
      </c>
      <c r="Y32" s="46"/>
      <c r="Z32" s="46"/>
      <c r="AA32" s="46"/>
      <c r="AB32" s="46"/>
      <c r="AC32" s="46">
        <v>408</v>
      </c>
      <c r="AD32" s="41">
        <v>8.6629901960784306</v>
      </c>
      <c r="AE32" s="41">
        <v>2.9289215686274508</v>
      </c>
      <c r="AF32" s="41">
        <v>0</v>
      </c>
      <c r="AG32" s="41">
        <v>0</v>
      </c>
      <c r="AH32" s="41">
        <v>0</v>
      </c>
      <c r="AI32" s="41">
        <v>0</v>
      </c>
      <c r="AJ32" s="41">
        <v>11.591911764705882</v>
      </c>
      <c r="AK32" s="42">
        <v>0.97234636871508384</v>
      </c>
      <c r="AL32" s="42">
        <v>1.2470892626131953</v>
      </c>
      <c r="AM32" s="42" t="s">
        <v>74</v>
      </c>
      <c r="AN32" s="42" t="s">
        <v>74</v>
      </c>
      <c r="AO32" s="42">
        <v>0.98113207547169812</v>
      </c>
      <c r="AP32" s="42">
        <v>1</v>
      </c>
      <c r="AQ32" s="42" t="s">
        <v>74</v>
      </c>
      <c r="AR32" s="42" t="s">
        <v>74</v>
      </c>
      <c r="AS32" s="42" t="s">
        <v>74</v>
      </c>
      <c r="AT32" s="42" t="s">
        <v>74</v>
      </c>
    </row>
    <row r="33" spans="1:46" x14ac:dyDescent="0.25">
      <c r="A33" t="str" cm="1">
        <f t="array" aca="1" ref="A33" ca="1">INDIRECT("D" &amp; ROW())&amp;INDIRECT("F" &amp; ROW())</f>
        <v>RTH08J-WD Card</v>
      </c>
      <c r="D33" s="35" t="str">
        <f t="shared" ref="D33" si="21">IFERROR(VLOOKUP($E$5&amp;E33,Sites,4,FALSE),"")</f>
        <v>RTH08</v>
      </c>
      <c r="E33" s="49" t="s">
        <v>100</v>
      </c>
      <c r="F33" s="37" t="s">
        <v>112</v>
      </c>
      <c r="G33" s="38" t="s">
        <v>113</v>
      </c>
      <c r="H33" s="43"/>
      <c r="I33" s="40">
        <v>3758.5</v>
      </c>
      <c r="J33" s="45">
        <v>3527.85</v>
      </c>
      <c r="K33" s="45">
        <v>1286.75</v>
      </c>
      <c r="L33" s="45">
        <v>1157.75</v>
      </c>
      <c r="M33" s="45">
        <v>0</v>
      </c>
      <c r="N33" s="45">
        <v>0</v>
      </c>
      <c r="O33" s="45"/>
      <c r="P33" s="45"/>
      <c r="Q33" s="45">
        <v>3220</v>
      </c>
      <c r="R33" s="45">
        <v>3208.5</v>
      </c>
      <c r="S33" s="46">
        <v>1012</v>
      </c>
      <c r="T33" s="45">
        <v>1000.5</v>
      </c>
      <c r="U33" s="45">
        <v>0</v>
      </c>
      <c r="V33" s="46">
        <v>0</v>
      </c>
      <c r="W33" s="46">
        <v>0</v>
      </c>
      <c r="X33" s="46">
        <v>0</v>
      </c>
      <c r="Y33" s="46"/>
      <c r="Z33" s="46"/>
      <c r="AA33" s="46"/>
      <c r="AB33" s="46"/>
      <c r="AC33" s="46">
        <v>1060</v>
      </c>
      <c r="AD33" s="41">
        <v>6.3550471698113213</v>
      </c>
      <c r="AE33" s="41">
        <v>2.0360849056603771</v>
      </c>
      <c r="AF33" s="41">
        <v>0</v>
      </c>
      <c r="AG33" s="41">
        <v>0</v>
      </c>
      <c r="AH33" s="41">
        <v>0</v>
      </c>
      <c r="AI33" s="41">
        <v>0</v>
      </c>
      <c r="AJ33" s="41">
        <v>8.3911320754716989</v>
      </c>
      <c r="AK33" s="42">
        <v>0.93863243315152323</v>
      </c>
      <c r="AL33" s="42">
        <v>0.89974742568486499</v>
      </c>
      <c r="AM33" s="42" t="s">
        <v>74</v>
      </c>
      <c r="AN33" s="42" t="s">
        <v>74</v>
      </c>
      <c r="AO33" s="42">
        <v>0.99642857142857144</v>
      </c>
      <c r="AP33" s="42">
        <v>0.98863636363636365</v>
      </c>
      <c r="AQ33" s="42" t="s">
        <v>74</v>
      </c>
      <c r="AR33" s="42" t="s">
        <v>74</v>
      </c>
      <c r="AS33" s="42" t="s">
        <v>74</v>
      </c>
      <c r="AT33" s="42" t="s">
        <v>74</v>
      </c>
    </row>
    <row r="34" spans="1:46" x14ac:dyDescent="0.25">
      <c r="A34" t="str" cm="1">
        <f t="array" aca="1" ref="A34" ca="1">INDIRECT("D" &amp; ROW())&amp;INDIRECT("F" &amp; ROW())</f>
        <v>RTH08J-WD CMU-A</v>
      </c>
      <c r="D34" s="35" t="str">
        <f t="shared" ref="D34" si="22">IFERROR(VLOOKUP($E$5&amp;E34,Sites,4,FALSE),"")</f>
        <v>RTH08</v>
      </c>
      <c r="E34" s="49" t="s">
        <v>100</v>
      </c>
      <c r="F34" s="37" t="s">
        <v>114</v>
      </c>
      <c r="G34" s="38" t="s">
        <v>96</v>
      </c>
      <c r="H34" s="43"/>
      <c r="I34" s="40">
        <v>1297.5</v>
      </c>
      <c r="J34" s="45">
        <v>1158.33</v>
      </c>
      <c r="K34" s="45">
        <v>1306.5</v>
      </c>
      <c r="L34" s="45">
        <v>1087.5</v>
      </c>
      <c r="M34" s="45">
        <v>0</v>
      </c>
      <c r="N34" s="45">
        <v>0</v>
      </c>
      <c r="O34" s="45"/>
      <c r="P34" s="45"/>
      <c r="Q34" s="45">
        <v>966</v>
      </c>
      <c r="R34" s="45">
        <v>966</v>
      </c>
      <c r="S34" s="46">
        <v>1104</v>
      </c>
      <c r="T34" s="45">
        <v>1081</v>
      </c>
      <c r="U34" s="45">
        <v>0</v>
      </c>
      <c r="V34" s="46">
        <v>0</v>
      </c>
      <c r="W34" s="46">
        <v>0</v>
      </c>
      <c r="X34" s="46">
        <v>0</v>
      </c>
      <c r="Y34" s="46"/>
      <c r="Z34" s="46"/>
      <c r="AA34" s="46"/>
      <c r="AB34" s="46"/>
      <c r="AC34" s="46">
        <v>501</v>
      </c>
      <c r="AD34" s="41">
        <v>4.240179640718563</v>
      </c>
      <c r="AE34" s="41">
        <v>4.3283433133732538</v>
      </c>
      <c r="AF34" s="41">
        <v>0</v>
      </c>
      <c r="AG34" s="41">
        <v>0</v>
      </c>
      <c r="AH34" s="41">
        <v>0</v>
      </c>
      <c r="AI34" s="41">
        <v>0</v>
      </c>
      <c r="AJ34" s="41">
        <v>8.5685229540918169</v>
      </c>
      <c r="AK34" s="42">
        <v>0.89273988439306351</v>
      </c>
      <c r="AL34" s="42">
        <v>0.8323765786452354</v>
      </c>
      <c r="AM34" s="42" t="s">
        <v>74</v>
      </c>
      <c r="AN34" s="42" t="s">
        <v>74</v>
      </c>
      <c r="AO34" s="42">
        <v>1</v>
      </c>
      <c r="AP34" s="42">
        <v>0.97916666666666663</v>
      </c>
      <c r="AQ34" s="42" t="s">
        <v>74</v>
      </c>
      <c r="AR34" s="42" t="s">
        <v>74</v>
      </c>
      <c r="AS34" s="42" t="s">
        <v>74</v>
      </c>
      <c r="AT34" s="42" t="s">
        <v>74</v>
      </c>
    </row>
    <row r="35" spans="1:46" x14ac:dyDescent="0.25">
      <c r="A35" t="str" cm="1">
        <f t="array" aca="1" ref="A35" ca="1">INDIRECT("D" &amp; ROW())&amp;INDIRECT("F" &amp; ROW())</f>
        <v>RTH08J-WD CMU-B</v>
      </c>
      <c r="D35" s="35" t="str">
        <f t="shared" ref="D35" si="23">IFERROR(VLOOKUP($E$5&amp;E35,Sites,4,FALSE),"")</f>
        <v>RTH08</v>
      </c>
      <c r="E35" s="49" t="s">
        <v>100</v>
      </c>
      <c r="F35" s="37" t="s">
        <v>115</v>
      </c>
      <c r="G35" s="38" t="s">
        <v>96</v>
      </c>
      <c r="H35" s="43"/>
      <c r="I35" s="40">
        <v>1288</v>
      </c>
      <c r="J35" s="45">
        <v>987.5</v>
      </c>
      <c r="K35" s="45">
        <v>1288</v>
      </c>
      <c r="L35" s="45">
        <v>1223</v>
      </c>
      <c r="M35" s="45">
        <v>0</v>
      </c>
      <c r="N35" s="45">
        <v>0</v>
      </c>
      <c r="O35" s="45"/>
      <c r="P35" s="45"/>
      <c r="Q35" s="45">
        <v>966</v>
      </c>
      <c r="R35" s="45">
        <v>966</v>
      </c>
      <c r="S35" s="46">
        <v>966</v>
      </c>
      <c r="T35" s="45">
        <v>966</v>
      </c>
      <c r="U35" s="45">
        <v>0</v>
      </c>
      <c r="V35" s="46">
        <v>0</v>
      </c>
      <c r="W35" s="46">
        <v>0</v>
      </c>
      <c r="X35" s="46">
        <v>0</v>
      </c>
      <c r="Y35" s="46"/>
      <c r="Z35" s="46"/>
      <c r="AA35" s="46"/>
      <c r="AB35" s="46"/>
      <c r="AC35" s="46">
        <v>468</v>
      </c>
      <c r="AD35" s="41">
        <v>4.174145299145299</v>
      </c>
      <c r="AE35" s="41">
        <v>4.6773504273504276</v>
      </c>
      <c r="AF35" s="41">
        <v>0</v>
      </c>
      <c r="AG35" s="41">
        <v>0</v>
      </c>
      <c r="AH35" s="41">
        <v>0</v>
      </c>
      <c r="AI35" s="41">
        <v>0</v>
      </c>
      <c r="AJ35" s="41">
        <v>8.8514957264957257</v>
      </c>
      <c r="AK35" s="42">
        <v>0.76669254658385089</v>
      </c>
      <c r="AL35" s="42">
        <v>0.94953416149068326</v>
      </c>
      <c r="AM35" s="42" t="s">
        <v>74</v>
      </c>
      <c r="AN35" s="42" t="s">
        <v>74</v>
      </c>
      <c r="AO35" s="42">
        <v>1</v>
      </c>
      <c r="AP35" s="42">
        <v>1</v>
      </c>
      <c r="AQ35" s="42" t="s">
        <v>74</v>
      </c>
      <c r="AR35" s="42" t="s">
        <v>74</v>
      </c>
      <c r="AS35" s="42" t="s">
        <v>74</v>
      </c>
      <c r="AT35" s="42" t="s">
        <v>74</v>
      </c>
    </row>
    <row r="36" spans="1:46" x14ac:dyDescent="0.25">
      <c r="A36" t="str" cm="1">
        <f t="array" aca="1" ref="A36" ca="1">INDIRECT("D" &amp; ROW())&amp;INDIRECT("F" &amp; ROW())</f>
        <v>RTH08J-WD CMU-C</v>
      </c>
      <c r="D36" s="35" t="str">
        <f t="shared" ref="D36" si="24">IFERROR(VLOOKUP($E$5&amp;E36,Sites,4,FALSE),"")</f>
        <v>RTH08</v>
      </c>
      <c r="E36" s="49" t="s">
        <v>100</v>
      </c>
      <c r="F36" s="37" t="s">
        <v>116</v>
      </c>
      <c r="G36" s="38" t="s">
        <v>96</v>
      </c>
      <c r="H36" s="43"/>
      <c r="I36" s="40">
        <v>1304</v>
      </c>
      <c r="J36" s="45">
        <v>1286.92</v>
      </c>
      <c r="K36" s="45">
        <v>1304.5</v>
      </c>
      <c r="L36" s="45">
        <v>1244</v>
      </c>
      <c r="M36" s="45">
        <v>0</v>
      </c>
      <c r="N36" s="45">
        <v>0</v>
      </c>
      <c r="O36" s="45"/>
      <c r="P36" s="45"/>
      <c r="Q36" s="45">
        <v>1289.5</v>
      </c>
      <c r="R36" s="45">
        <v>1278</v>
      </c>
      <c r="S36" s="46">
        <v>966</v>
      </c>
      <c r="T36" s="45">
        <v>964</v>
      </c>
      <c r="U36" s="45">
        <v>0</v>
      </c>
      <c r="V36" s="46">
        <v>0</v>
      </c>
      <c r="W36" s="46">
        <v>0</v>
      </c>
      <c r="X36" s="46">
        <v>0</v>
      </c>
      <c r="Y36" s="46"/>
      <c r="Z36" s="46"/>
      <c r="AA36" s="46"/>
      <c r="AB36" s="46"/>
      <c r="AC36" s="46">
        <v>580</v>
      </c>
      <c r="AD36" s="41">
        <v>4.4222758620689655</v>
      </c>
      <c r="AE36" s="41">
        <v>3.806896551724138</v>
      </c>
      <c r="AF36" s="41">
        <v>0</v>
      </c>
      <c r="AG36" s="41">
        <v>0</v>
      </c>
      <c r="AH36" s="41">
        <v>0</v>
      </c>
      <c r="AI36" s="41">
        <v>0</v>
      </c>
      <c r="AJ36" s="41">
        <v>8.229172413793103</v>
      </c>
      <c r="AK36" s="42">
        <v>0.98690184049079765</v>
      </c>
      <c r="AL36" s="42">
        <v>0.9536220774243005</v>
      </c>
      <c r="AM36" s="42" t="s">
        <v>74</v>
      </c>
      <c r="AN36" s="42" t="s">
        <v>74</v>
      </c>
      <c r="AO36" s="42">
        <v>0.99108181465684375</v>
      </c>
      <c r="AP36" s="42">
        <v>0.99792960662525876</v>
      </c>
      <c r="AQ36" s="42" t="s">
        <v>74</v>
      </c>
      <c r="AR36" s="42" t="s">
        <v>74</v>
      </c>
      <c r="AS36" s="42" t="s">
        <v>74</v>
      </c>
      <c r="AT36" s="42" t="s">
        <v>74</v>
      </c>
    </row>
    <row r="37" spans="1:46" x14ac:dyDescent="0.25">
      <c r="A37" t="str" cm="1">
        <f t="array" aca="1" ref="A37" ca="1">INDIRECT("D" &amp; ROW())&amp;INDIRECT("F" &amp; ROW())</f>
        <v>RTH08J-WD CMU-D</v>
      </c>
      <c r="D37" s="35" t="str">
        <f t="shared" ref="D37" si="25">IFERROR(VLOOKUP($E$5&amp;E37,Sites,4,FALSE),"")</f>
        <v>RTH08</v>
      </c>
      <c r="E37" s="49" t="s">
        <v>100</v>
      </c>
      <c r="F37" s="37" t="s">
        <v>117</v>
      </c>
      <c r="G37" s="38" t="s">
        <v>96</v>
      </c>
      <c r="H37" s="43"/>
      <c r="I37" s="40">
        <v>1294</v>
      </c>
      <c r="J37" s="45">
        <v>1287.5</v>
      </c>
      <c r="K37" s="45">
        <v>1277</v>
      </c>
      <c r="L37" s="45">
        <v>954.5</v>
      </c>
      <c r="M37" s="45">
        <v>0</v>
      </c>
      <c r="N37" s="45">
        <v>0</v>
      </c>
      <c r="O37" s="45"/>
      <c r="P37" s="45"/>
      <c r="Q37" s="45">
        <v>1288</v>
      </c>
      <c r="R37" s="45">
        <v>1288</v>
      </c>
      <c r="S37" s="46">
        <v>965</v>
      </c>
      <c r="T37" s="45">
        <v>944.5</v>
      </c>
      <c r="U37" s="45">
        <v>0</v>
      </c>
      <c r="V37" s="46">
        <v>0</v>
      </c>
      <c r="W37" s="46">
        <v>0</v>
      </c>
      <c r="X37" s="46">
        <v>0</v>
      </c>
      <c r="Y37" s="46"/>
      <c r="Z37" s="46"/>
      <c r="AA37" s="46"/>
      <c r="AB37" s="46"/>
      <c r="AC37" s="46">
        <v>533</v>
      </c>
      <c r="AD37" s="41">
        <v>4.8320825515947465</v>
      </c>
      <c r="AE37" s="41">
        <v>3.5628517823639774</v>
      </c>
      <c r="AF37" s="41">
        <v>0</v>
      </c>
      <c r="AG37" s="41">
        <v>0</v>
      </c>
      <c r="AH37" s="41">
        <v>0</v>
      </c>
      <c r="AI37" s="41">
        <v>0</v>
      </c>
      <c r="AJ37" s="41">
        <v>8.3949343339587248</v>
      </c>
      <c r="AK37" s="42">
        <v>0.99497681607418853</v>
      </c>
      <c r="AL37" s="42">
        <v>0.74745497259201255</v>
      </c>
      <c r="AM37" s="42" t="s">
        <v>74</v>
      </c>
      <c r="AN37" s="42" t="s">
        <v>74</v>
      </c>
      <c r="AO37" s="42">
        <v>1</v>
      </c>
      <c r="AP37" s="42">
        <v>0.97875647668393784</v>
      </c>
      <c r="AQ37" s="42" t="s">
        <v>74</v>
      </c>
      <c r="AR37" s="42" t="s">
        <v>74</v>
      </c>
      <c r="AS37" s="42" t="s">
        <v>74</v>
      </c>
      <c r="AT37" s="42" t="s">
        <v>74</v>
      </c>
    </row>
    <row r="38" spans="1:46" ht="30" x14ac:dyDescent="0.25">
      <c r="A38" t="str" cm="1">
        <f t="array" aca="1" ref="A38" ca="1">INDIRECT("D" &amp; ROW())&amp;INDIRECT("F" &amp; ROW())</f>
        <v>RTH08J-WD CT Surgery</v>
      </c>
      <c r="D38" s="35" t="str">
        <f t="shared" ref="D38" si="26">IFERROR(VLOOKUP($E$5&amp;E38,Sites,4,FALSE),"")</f>
        <v>RTH08</v>
      </c>
      <c r="E38" s="49" t="s">
        <v>100</v>
      </c>
      <c r="F38" s="37" t="s">
        <v>118</v>
      </c>
      <c r="G38" s="38" t="s">
        <v>119</v>
      </c>
      <c r="H38" s="43"/>
      <c r="I38" s="40">
        <v>1683.5</v>
      </c>
      <c r="J38" s="45">
        <v>1600</v>
      </c>
      <c r="K38" s="45">
        <v>800.5</v>
      </c>
      <c r="L38" s="45">
        <v>764.75</v>
      </c>
      <c r="M38" s="45">
        <v>0</v>
      </c>
      <c r="N38" s="45">
        <v>0</v>
      </c>
      <c r="O38" s="45"/>
      <c r="P38" s="45"/>
      <c r="Q38" s="45">
        <v>1610</v>
      </c>
      <c r="R38" s="45">
        <v>1587</v>
      </c>
      <c r="S38" s="46">
        <v>678.5</v>
      </c>
      <c r="T38" s="45">
        <v>678.5</v>
      </c>
      <c r="U38" s="45">
        <v>0</v>
      </c>
      <c r="V38" s="46">
        <v>0</v>
      </c>
      <c r="W38" s="46">
        <v>0</v>
      </c>
      <c r="X38" s="46">
        <v>0</v>
      </c>
      <c r="Y38" s="46"/>
      <c r="Z38" s="46"/>
      <c r="AA38" s="46"/>
      <c r="AB38" s="46"/>
      <c r="AC38" s="46">
        <v>696</v>
      </c>
      <c r="AD38" s="41">
        <v>4.5790229885057467</v>
      </c>
      <c r="AE38" s="41">
        <v>2.0736350574712645</v>
      </c>
      <c r="AF38" s="41">
        <v>0</v>
      </c>
      <c r="AG38" s="41">
        <v>0</v>
      </c>
      <c r="AH38" s="41">
        <v>0</v>
      </c>
      <c r="AI38" s="41">
        <v>0</v>
      </c>
      <c r="AJ38" s="41">
        <v>6.6526580459770113</v>
      </c>
      <c r="AK38" s="42">
        <v>0.95040095040095041</v>
      </c>
      <c r="AL38" s="42">
        <v>0.95534041224234856</v>
      </c>
      <c r="AM38" s="42" t="s">
        <v>74</v>
      </c>
      <c r="AN38" s="42" t="s">
        <v>74</v>
      </c>
      <c r="AO38" s="42">
        <v>0.98571428571428577</v>
      </c>
      <c r="AP38" s="42">
        <v>1</v>
      </c>
      <c r="AQ38" s="42" t="s">
        <v>74</v>
      </c>
      <c r="AR38" s="42" t="s">
        <v>74</v>
      </c>
      <c r="AS38" s="42" t="s">
        <v>74</v>
      </c>
      <c r="AT38" s="42" t="s">
        <v>74</v>
      </c>
    </row>
    <row r="39" spans="1:46" ht="30" x14ac:dyDescent="0.25">
      <c r="A39" t="str" cm="1">
        <f t="array" aca="1" ref="A39" ca="1">INDIRECT("D" &amp; ROW())&amp;INDIRECT("F" &amp; ROW())</f>
        <v>RTH08J-WD CTVCC</v>
      </c>
      <c r="D39" s="35" t="str">
        <f t="shared" ref="D39" si="27">IFERROR(VLOOKUP($E$5&amp;E39,Sites,4,FALSE),"")</f>
        <v>RTH08</v>
      </c>
      <c r="E39" s="49" t="s">
        <v>100</v>
      </c>
      <c r="F39" s="37" t="s">
        <v>120</v>
      </c>
      <c r="G39" s="38" t="s">
        <v>94</v>
      </c>
      <c r="H39" s="43"/>
      <c r="I39" s="40">
        <v>3086.5</v>
      </c>
      <c r="J39" s="45">
        <v>3037.75</v>
      </c>
      <c r="K39" s="45">
        <v>0</v>
      </c>
      <c r="L39" s="45">
        <v>20.5</v>
      </c>
      <c r="M39" s="45">
        <v>0</v>
      </c>
      <c r="N39" s="45">
        <v>0</v>
      </c>
      <c r="O39" s="45"/>
      <c r="P39" s="45"/>
      <c r="Q39" s="45">
        <v>2993.5</v>
      </c>
      <c r="R39" s="45">
        <v>2988.5</v>
      </c>
      <c r="S39" s="46">
        <v>0</v>
      </c>
      <c r="T39" s="45">
        <v>0</v>
      </c>
      <c r="U39" s="45">
        <v>0</v>
      </c>
      <c r="V39" s="46">
        <v>0</v>
      </c>
      <c r="W39" s="46">
        <v>0</v>
      </c>
      <c r="X39" s="46">
        <v>0</v>
      </c>
      <c r="Y39" s="46"/>
      <c r="Z39" s="46"/>
      <c r="AA39" s="46"/>
      <c r="AB39" s="46"/>
      <c r="AC39" s="46">
        <v>306</v>
      </c>
      <c r="AD39" s="41">
        <v>19.693627450980394</v>
      </c>
      <c r="AE39" s="41">
        <v>6.699346405228758E-2</v>
      </c>
      <c r="AF39" s="41">
        <v>0</v>
      </c>
      <c r="AG39" s="41">
        <v>0</v>
      </c>
      <c r="AH39" s="41">
        <v>0</v>
      </c>
      <c r="AI39" s="41">
        <v>0</v>
      </c>
      <c r="AJ39" s="41">
        <v>19.760620915032678</v>
      </c>
      <c r="AK39" s="42">
        <v>0.98420541065932288</v>
      </c>
      <c r="AL39" s="42" t="s">
        <v>74</v>
      </c>
      <c r="AM39" s="42" t="s">
        <v>74</v>
      </c>
      <c r="AN39" s="42" t="s">
        <v>74</v>
      </c>
      <c r="AO39" s="42">
        <v>0.99832971438115914</v>
      </c>
      <c r="AP39" s="42" t="s">
        <v>74</v>
      </c>
      <c r="AQ39" s="42" t="s">
        <v>74</v>
      </c>
      <c r="AR39" s="42" t="s">
        <v>74</v>
      </c>
      <c r="AS39" s="42" t="s">
        <v>74</v>
      </c>
      <c r="AT39" s="42" t="s">
        <v>74</v>
      </c>
    </row>
    <row r="40" spans="1:46" x14ac:dyDescent="0.25">
      <c r="A40" t="str" cm="1">
        <f t="array" aca="1" ref="A40" ca="1">INDIRECT("D" &amp; ROW())&amp;INDIRECT("F" &amp; ROW())</f>
        <v>RTH08J-WD Delivery</v>
      </c>
      <c r="D40" s="35" t="str">
        <f t="shared" ref="D40" si="28">IFERROR(VLOOKUP($E$5&amp;E40,Sites,4,FALSE),"")</f>
        <v>RTH08</v>
      </c>
      <c r="E40" s="49" t="s">
        <v>100</v>
      </c>
      <c r="F40" s="37" t="s">
        <v>121</v>
      </c>
      <c r="G40" s="38" t="s">
        <v>122</v>
      </c>
      <c r="H40" s="43"/>
      <c r="I40" s="40">
        <v>3671.33</v>
      </c>
      <c r="J40" s="45">
        <v>3595.25</v>
      </c>
      <c r="K40" s="45">
        <v>771.58</v>
      </c>
      <c r="L40" s="45">
        <v>707.82</v>
      </c>
      <c r="M40" s="45">
        <v>0</v>
      </c>
      <c r="N40" s="45">
        <v>0</v>
      </c>
      <c r="O40" s="45"/>
      <c r="P40" s="45"/>
      <c r="Q40" s="45">
        <v>3454.47</v>
      </c>
      <c r="R40" s="45">
        <v>3326.55</v>
      </c>
      <c r="S40" s="46">
        <v>471.5</v>
      </c>
      <c r="T40" s="45">
        <v>425.5</v>
      </c>
      <c r="U40" s="45">
        <v>0</v>
      </c>
      <c r="V40" s="46">
        <v>0</v>
      </c>
      <c r="W40" s="46">
        <v>0</v>
      </c>
      <c r="X40" s="46">
        <v>0</v>
      </c>
      <c r="Y40" s="46"/>
      <c r="Z40" s="46"/>
      <c r="AA40" s="46"/>
      <c r="AB40" s="46"/>
      <c r="AC40" s="46">
        <v>472</v>
      </c>
      <c r="AD40" s="41">
        <v>14.664830508474576</v>
      </c>
      <c r="AE40" s="41">
        <v>2.4011016949152544</v>
      </c>
      <c r="AF40" s="41">
        <v>0</v>
      </c>
      <c r="AG40" s="41">
        <v>0</v>
      </c>
      <c r="AH40" s="41">
        <v>0</v>
      </c>
      <c r="AI40" s="41">
        <v>0</v>
      </c>
      <c r="AJ40" s="41">
        <v>17.065932203389831</v>
      </c>
      <c r="AK40" s="42">
        <v>0.97927726464251375</v>
      </c>
      <c r="AL40" s="42">
        <v>0.91736436921641307</v>
      </c>
      <c r="AM40" s="42" t="s">
        <v>74</v>
      </c>
      <c r="AN40" s="42" t="s">
        <v>74</v>
      </c>
      <c r="AO40" s="42">
        <v>0.96296971749646121</v>
      </c>
      <c r="AP40" s="42">
        <v>0.90243902439024393</v>
      </c>
      <c r="AQ40" s="42" t="s">
        <v>74</v>
      </c>
      <c r="AR40" s="42" t="s">
        <v>74</v>
      </c>
      <c r="AS40" s="42" t="s">
        <v>74</v>
      </c>
      <c r="AT40" s="42" t="s">
        <v>74</v>
      </c>
    </row>
    <row r="41" spans="1:46" x14ac:dyDescent="0.25">
      <c r="A41" t="str" cm="1">
        <f t="array" aca="1" ref="A41" ca="1">INDIRECT("D" &amp; ROW())&amp;INDIRECT("F" &amp; ROW())</f>
        <v>RTH08J-WD 7F</v>
      </c>
      <c r="D41" s="35" t="str">
        <f t="shared" ref="D41" si="29">IFERROR(VLOOKUP($E$5&amp;E41,Sites,4,FALSE),"")</f>
        <v>RTH08</v>
      </c>
      <c r="E41" s="49" t="s">
        <v>100</v>
      </c>
      <c r="F41" s="37" t="s">
        <v>123</v>
      </c>
      <c r="G41" s="38" t="s">
        <v>124</v>
      </c>
      <c r="H41" s="43"/>
      <c r="I41" s="40">
        <v>1658.25</v>
      </c>
      <c r="J41" s="45">
        <v>1592.25</v>
      </c>
      <c r="K41" s="45">
        <v>879.5</v>
      </c>
      <c r="L41" s="45">
        <v>757</v>
      </c>
      <c r="M41" s="45">
        <v>0</v>
      </c>
      <c r="N41" s="45">
        <v>0</v>
      </c>
      <c r="O41" s="45"/>
      <c r="P41" s="45"/>
      <c r="Q41" s="45">
        <v>1265</v>
      </c>
      <c r="R41" s="45">
        <v>1254</v>
      </c>
      <c r="S41" s="46">
        <v>680.5</v>
      </c>
      <c r="T41" s="45">
        <v>669.5</v>
      </c>
      <c r="U41" s="45">
        <v>0</v>
      </c>
      <c r="V41" s="46">
        <v>0</v>
      </c>
      <c r="W41" s="46">
        <v>0</v>
      </c>
      <c r="X41" s="46">
        <v>0</v>
      </c>
      <c r="Y41" s="46"/>
      <c r="Z41" s="46"/>
      <c r="AA41" s="46"/>
      <c r="AB41" s="46"/>
      <c r="AC41" s="46">
        <v>534</v>
      </c>
      <c r="AD41" s="41">
        <v>5.3300561797752808</v>
      </c>
      <c r="AE41" s="41">
        <v>2.6713483146067416</v>
      </c>
      <c r="AF41" s="41">
        <v>0</v>
      </c>
      <c r="AG41" s="41">
        <v>0</v>
      </c>
      <c r="AH41" s="41">
        <v>0</v>
      </c>
      <c r="AI41" s="41">
        <v>0</v>
      </c>
      <c r="AJ41" s="41">
        <v>8.0014044943820224</v>
      </c>
      <c r="AK41" s="42">
        <v>0.96019900497512434</v>
      </c>
      <c r="AL41" s="42">
        <v>0.86071631608868671</v>
      </c>
      <c r="AM41" s="42" t="s">
        <v>74</v>
      </c>
      <c r="AN41" s="42" t="s">
        <v>74</v>
      </c>
      <c r="AO41" s="42">
        <v>0.99130434782608701</v>
      </c>
      <c r="AP41" s="42">
        <v>0.98383541513592943</v>
      </c>
      <c r="AQ41" s="42" t="s">
        <v>74</v>
      </c>
      <c r="AR41" s="42" t="s">
        <v>74</v>
      </c>
      <c r="AS41" s="42" t="s">
        <v>74</v>
      </c>
      <c r="AT41" s="42" t="s">
        <v>74</v>
      </c>
    </row>
    <row r="42" spans="1:46" x14ac:dyDescent="0.25">
      <c r="A42" t="str" cm="1">
        <f t="array" aca="1" ref="A42" ca="1">INDIRECT("D" &amp; ROW())&amp;INDIRECT("F" &amp; ROW())</f>
        <v>RTH08J-WD Gynae</v>
      </c>
      <c r="D42" s="35" t="str">
        <f t="shared" ref="D42" si="30">IFERROR(VLOOKUP($E$5&amp;E42,Sites,4,FALSE),"")</f>
        <v>RTH08</v>
      </c>
      <c r="E42" s="49" t="s">
        <v>100</v>
      </c>
      <c r="F42" s="37" t="s">
        <v>125</v>
      </c>
      <c r="G42" s="38" t="s">
        <v>126</v>
      </c>
      <c r="H42" s="43"/>
      <c r="I42" s="40">
        <v>943.5</v>
      </c>
      <c r="J42" s="45">
        <v>943.5</v>
      </c>
      <c r="K42" s="45">
        <v>471.5</v>
      </c>
      <c r="L42" s="45">
        <v>460</v>
      </c>
      <c r="M42" s="45">
        <v>0</v>
      </c>
      <c r="N42" s="45">
        <v>0</v>
      </c>
      <c r="O42" s="45"/>
      <c r="P42" s="45"/>
      <c r="Q42" s="45">
        <v>954.5</v>
      </c>
      <c r="R42" s="45">
        <v>954.5</v>
      </c>
      <c r="S42" s="46">
        <v>545.5</v>
      </c>
      <c r="T42" s="45">
        <v>497</v>
      </c>
      <c r="U42" s="45">
        <v>0</v>
      </c>
      <c r="V42" s="46">
        <v>0</v>
      </c>
      <c r="W42" s="46">
        <v>0</v>
      </c>
      <c r="X42" s="46">
        <v>0</v>
      </c>
      <c r="Y42" s="46"/>
      <c r="Z42" s="46"/>
      <c r="AA42" s="46"/>
      <c r="AB42" s="46"/>
      <c r="AC42" s="46">
        <v>341</v>
      </c>
      <c r="AD42" s="41">
        <v>5.5659824046920825</v>
      </c>
      <c r="AE42" s="41">
        <v>2.806451612903226</v>
      </c>
      <c r="AF42" s="41">
        <v>0</v>
      </c>
      <c r="AG42" s="41">
        <v>0</v>
      </c>
      <c r="AH42" s="41">
        <v>0</v>
      </c>
      <c r="AI42" s="41">
        <v>0</v>
      </c>
      <c r="AJ42" s="41">
        <v>8.3724340175953085</v>
      </c>
      <c r="AK42" s="42">
        <v>1</v>
      </c>
      <c r="AL42" s="42">
        <v>0.97560975609756095</v>
      </c>
      <c r="AM42" s="42" t="s">
        <v>74</v>
      </c>
      <c r="AN42" s="42" t="s">
        <v>74</v>
      </c>
      <c r="AO42" s="42">
        <v>1</v>
      </c>
      <c r="AP42" s="42">
        <v>0.91109074243813015</v>
      </c>
      <c r="AQ42" s="42" t="s">
        <v>74</v>
      </c>
      <c r="AR42" s="42" t="s">
        <v>74</v>
      </c>
      <c r="AS42" s="42" t="s">
        <v>74</v>
      </c>
      <c r="AT42" s="42" t="s">
        <v>74</v>
      </c>
    </row>
    <row r="43" spans="1:46" ht="30" x14ac:dyDescent="0.25">
      <c r="A43" t="str" cm="1">
        <f t="array" aca="1" ref="A43" ca="1">INDIRECT("D" &amp; ROW())&amp;INDIRECT("F" &amp; ROW())</f>
        <v>RTH08J-WD John Warin</v>
      </c>
      <c r="D43" s="35" t="str">
        <f t="shared" ref="D43" si="31">IFERROR(VLOOKUP($E$5&amp;E43,Sites,4,FALSE),"")</f>
        <v>RTH08</v>
      </c>
      <c r="E43" s="49" t="s">
        <v>100</v>
      </c>
      <c r="F43" s="37" t="s">
        <v>127</v>
      </c>
      <c r="G43" s="38" t="s">
        <v>128</v>
      </c>
      <c r="H43" s="43"/>
      <c r="I43" s="40">
        <v>1283.5</v>
      </c>
      <c r="J43" s="45">
        <v>1274</v>
      </c>
      <c r="K43" s="45">
        <v>1123</v>
      </c>
      <c r="L43" s="45">
        <v>962.5</v>
      </c>
      <c r="M43" s="45">
        <v>0</v>
      </c>
      <c r="N43" s="45">
        <v>0</v>
      </c>
      <c r="O43" s="45"/>
      <c r="P43" s="45"/>
      <c r="Q43" s="45">
        <v>1218.75</v>
      </c>
      <c r="R43" s="45">
        <v>1209.33</v>
      </c>
      <c r="S43" s="46">
        <v>839.5</v>
      </c>
      <c r="T43" s="45">
        <v>775</v>
      </c>
      <c r="U43" s="45">
        <v>0</v>
      </c>
      <c r="V43" s="46">
        <v>0</v>
      </c>
      <c r="W43" s="46">
        <v>0</v>
      </c>
      <c r="X43" s="46">
        <v>0</v>
      </c>
      <c r="Y43" s="46"/>
      <c r="Z43" s="46"/>
      <c r="AA43" s="46"/>
      <c r="AB43" s="46"/>
      <c r="AC43" s="46">
        <v>428</v>
      </c>
      <c r="AD43" s="41">
        <v>5.8021728971962618</v>
      </c>
      <c r="AE43" s="41">
        <v>4.0595794392523361</v>
      </c>
      <c r="AF43" s="41">
        <v>0</v>
      </c>
      <c r="AG43" s="41">
        <v>0</v>
      </c>
      <c r="AH43" s="41">
        <v>0</v>
      </c>
      <c r="AI43" s="41">
        <v>0</v>
      </c>
      <c r="AJ43" s="41">
        <v>9.8617523364485979</v>
      </c>
      <c r="AK43" s="42">
        <v>0.99259836384885081</v>
      </c>
      <c r="AL43" s="42">
        <v>0.85707925200356194</v>
      </c>
      <c r="AM43" s="42" t="s">
        <v>74</v>
      </c>
      <c r="AN43" s="42" t="s">
        <v>74</v>
      </c>
      <c r="AO43" s="42">
        <v>0.99227076923076918</v>
      </c>
      <c r="AP43" s="42">
        <v>0.92316855270994636</v>
      </c>
      <c r="AQ43" s="42" t="s">
        <v>74</v>
      </c>
      <c r="AR43" s="42" t="s">
        <v>74</v>
      </c>
      <c r="AS43" s="42" t="s">
        <v>74</v>
      </c>
      <c r="AT43" s="42" t="s">
        <v>74</v>
      </c>
    </row>
    <row r="44" spans="1:46" x14ac:dyDescent="0.25">
      <c r="A44" t="str" cm="1">
        <f t="array" aca="1" ref="A44" ca="1">INDIRECT("D" &amp; ROW())&amp;INDIRECT("F" &amp; ROW())</f>
        <v>RTH08J-WD Kamrans</v>
      </c>
      <c r="D44" s="35" t="str">
        <f t="shared" ref="D44" si="32">IFERROR(VLOOKUP($E$5&amp;E44,Sites,4,FALSE),"")</f>
        <v>RTH08</v>
      </c>
      <c r="E44" s="49" t="s">
        <v>100</v>
      </c>
      <c r="F44" s="37" t="s">
        <v>129</v>
      </c>
      <c r="G44" s="38" t="s">
        <v>111</v>
      </c>
      <c r="H44" s="43"/>
      <c r="I44" s="40">
        <v>885.5</v>
      </c>
      <c r="J44" s="45">
        <v>842</v>
      </c>
      <c r="K44" s="45">
        <v>0</v>
      </c>
      <c r="L44" s="45">
        <v>0</v>
      </c>
      <c r="M44" s="45">
        <v>0</v>
      </c>
      <c r="N44" s="45">
        <v>0</v>
      </c>
      <c r="O44" s="45"/>
      <c r="P44" s="45"/>
      <c r="Q44" s="45">
        <v>839.5</v>
      </c>
      <c r="R44" s="45">
        <v>782</v>
      </c>
      <c r="S44" s="46">
        <v>0</v>
      </c>
      <c r="T44" s="45">
        <v>23</v>
      </c>
      <c r="U44" s="45">
        <v>0</v>
      </c>
      <c r="V44" s="46">
        <v>0</v>
      </c>
      <c r="W44" s="46">
        <v>0</v>
      </c>
      <c r="X44" s="46">
        <v>0</v>
      </c>
      <c r="Y44" s="46"/>
      <c r="Z44" s="46"/>
      <c r="AA44" s="46"/>
      <c r="AB44" s="46"/>
      <c r="AC44" s="46">
        <v>133</v>
      </c>
      <c r="AD44" s="41">
        <v>12.210526315789474</v>
      </c>
      <c r="AE44" s="41">
        <v>0.17293233082706766</v>
      </c>
      <c r="AF44" s="41">
        <v>0</v>
      </c>
      <c r="AG44" s="41">
        <v>0</v>
      </c>
      <c r="AH44" s="41">
        <v>0</v>
      </c>
      <c r="AI44" s="41">
        <v>0</v>
      </c>
      <c r="AJ44" s="41">
        <v>12.383458646616541</v>
      </c>
      <c r="AK44" s="42">
        <v>0.95087521174477696</v>
      </c>
      <c r="AL44" s="42" t="s">
        <v>74</v>
      </c>
      <c r="AM44" s="42" t="s">
        <v>74</v>
      </c>
      <c r="AN44" s="42" t="s">
        <v>74</v>
      </c>
      <c r="AO44" s="42">
        <v>0.93150684931506844</v>
      </c>
      <c r="AP44" s="42" t="s">
        <v>74</v>
      </c>
      <c r="AQ44" s="42" t="s">
        <v>74</v>
      </c>
      <c r="AR44" s="42" t="s">
        <v>74</v>
      </c>
      <c r="AS44" s="42" t="s">
        <v>74</v>
      </c>
      <c r="AT44" s="42" t="s">
        <v>74</v>
      </c>
    </row>
    <row r="45" spans="1:46" x14ac:dyDescent="0.25">
      <c r="A45" t="str" cm="1">
        <f t="array" aca="1" ref="A45" ca="1">INDIRECT("D" &amp; ROW())&amp;INDIRECT("F" &amp; ROW())</f>
        <v>RTH08J-WD Maty L5</v>
      </c>
      <c r="D45" s="35" t="str">
        <f t="shared" ref="D45" si="33">IFERROR(VLOOKUP($E$5&amp;E45,Sites,4,FALSE),"")</f>
        <v>RTH08</v>
      </c>
      <c r="E45" s="49" t="s">
        <v>100</v>
      </c>
      <c r="F45" s="37" t="s">
        <v>130</v>
      </c>
      <c r="G45" s="38" t="s">
        <v>122</v>
      </c>
      <c r="H45" s="43"/>
      <c r="I45" s="40">
        <v>2372</v>
      </c>
      <c r="J45" s="45">
        <v>2232.67</v>
      </c>
      <c r="K45" s="45">
        <v>1117.5</v>
      </c>
      <c r="L45" s="45">
        <v>1010</v>
      </c>
      <c r="M45" s="45">
        <v>0</v>
      </c>
      <c r="N45" s="45">
        <v>0</v>
      </c>
      <c r="O45" s="45"/>
      <c r="P45" s="45"/>
      <c r="Q45" s="45">
        <v>1604.5</v>
      </c>
      <c r="R45" s="45">
        <v>1577.67</v>
      </c>
      <c r="S45" s="46">
        <v>1170</v>
      </c>
      <c r="T45" s="45">
        <v>1135.5</v>
      </c>
      <c r="U45" s="45">
        <v>0</v>
      </c>
      <c r="V45" s="46">
        <v>0</v>
      </c>
      <c r="W45" s="46">
        <v>0</v>
      </c>
      <c r="X45" s="46">
        <v>0</v>
      </c>
      <c r="Y45" s="46"/>
      <c r="Z45" s="46"/>
      <c r="AA45" s="46"/>
      <c r="AB45" s="46"/>
      <c r="AC45" s="46">
        <v>1176</v>
      </c>
      <c r="AD45" s="41">
        <v>3.2400850340136054</v>
      </c>
      <c r="AE45" s="41">
        <v>1.8244047619047619</v>
      </c>
      <c r="AF45" s="41">
        <v>0</v>
      </c>
      <c r="AG45" s="41">
        <v>0</v>
      </c>
      <c r="AH45" s="41">
        <v>0</v>
      </c>
      <c r="AI45" s="41">
        <v>0</v>
      </c>
      <c r="AJ45" s="41">
        <v>5.0644897959183677</v>
      </c>
      <c r="AK45" s="42">
        <v>0.94126053962900513</v>
      </c>
      <c r="AL45" s="42">
        <v>0.90380313199105144</v>
      </c>
      <c r="AM45" s="42" t="s">
        <v>74</v>
      </c>
      <c r="AN45" s="42" t="s">
        <v>74</v>
      </c>
      <c r="AO45" s="42">
        <v>0.98327827983795579</v>
      </c>
      <c r="AP45" s="42">
        <v>0.97051282051282051</v>
      </c>
      <c r="AQ45" s="42" t="s">
        <v>74</v>
      </c>
      <c r="AR45" s="42" t="s">
        <v>74</v>
      </c>
      <c r="AS45" s="42" t="s">
        <v>74</v>
      </c>
      <c r="AT45" s="42" t="s">
        <v>74</v>
      </c>
    </row>
    <row r="46" spans="1:46" x14ac:dyDescent="0.25">
      <c r="A46" t="str" cm="1">
        <f t="array" aca="1" ref="A46" ca="1">INDIRECT("D" &amp; ROW())&amp;INDIRECT("F" &amp; ROW())</f>
        <v>RTH08J-WD Maty L6</v>
      </c>
      <c r="D46" s="35" t="str">
        <f t="shared" ref="D46" si="34">IFERROR(VLOOKUP($E$5&amp;E46,Sites,4,FALSE),"")</f>
        <v>RTH08</v>
      </c>
      <c r="E46" s="49" t="s">
        <v>100</v>
      </c>
      <c r="F46" s="37" t="s">
        <v>131</v>
      </c>
      <c r="G46" s="38" t="s">
        <v>122</v>
      </c>
      <c r="H46" s="43"/>
      <c r="I46" s="40">
        <v>1324.23</v>
      </c>
      <c r="J46" s="45">
        <v>1291.75</v>
      </c>
      <c r="K46" s="45">
        <v>374.42</v>
      </c>
      <c r="L46" s="45">
        <v>327.08</v>
      </c>
      <c r="M46" s="45">
        <v>0</v>
      </c>
      <c r="N46" s="45">
        <v>0</v>
      </c>
      <c r="O46" s="45"/>
      <c r="P46" s="45"/>
      <c r="Q46" s="45">
        <v>918.58</v>
      </c>
      <c r="R46" s="45">
        <v>907.08</v>
      </c>
      <c r="S46" s="46">
        <v>297</v>
      </c>
      <c r="T46" s="45">
        <v>297</v>
      </c>
      <c r="U46" s="45">
        <v>0</v>
      </c>
      <c r="V46" s="46">
        <v>0</v>
      </c>
      <c r="W46" s="46">
        <v>0</v>
      </c>
      <c r="X46" s="46">
        <v>0</v>
      </c>
      <c r="Y46" s="46"/>
      <c r="Z46" s="46"/>
      <c r="AA46" s="46"/>
      <c r="AB46" s="46"/>
      <c r="AC46" s="46">
        <v>441</v>
      </c>
      <c r="AD46" s="41">
        <v>4.9860090702947844</v>
      </c>
      <c r="AE46" s="41">
        <v>1.4151473922902493</v>
      </c>
      <c r="AF46" s="41">
        <v>0</v>
      </c>
      <c r="AG46" s="41">
        <v>0</v>
      </c>
      <c r="AH46" s="41">
        <v>0</v>
      </c>
      <c r="AI46" s="41">
        <v>0</v>
      </c>
      <c r="AJ46" s="41">
        <v>6.4011564625850337</v>
      </c>
      <c r="AK46" s="42">
        <v>0.97547253875837281</v>
      </c>
      <c r="AL46" s="42">
        <v>0.87356444634367814</v>
      </c>
      <c r="AM46" s="42" t="s">
        <v>74</v>
      </c>
      <c r="AN46" s="42" t="s">
        <v>74</v>
      </c>
      <c r="AO46" s="42">
        <v>0.98748067669664041</v>
      </c>
      <c r="AP46" s="42">
        <v>1</v>
      </c>
      <c r="AQ46" s="42" t="s">
        <v>74</v>
      </c>
      <c r="AR46" s="42" t="s">
        <v>74</v>
      </c>
      <c r="AS46" s="42" t="s">
        <v>74</v>
      </c>
      <c r="AT46" s="42" t="s">
        <v>74</v>
      </c>
    </row>
    <row r="47" spans="1:46" x14ac:dyDescent="0.25">
      <c r="A47" t="str" cm="1">
        <f t="array" aca="1" ref="A47" ca="1">INDIRECT("D" &amp; ROW())&amp;INDIRECT("F" &amp; ROW())</f>
        <v>RTH08J-WD Melanies</v>
      </c>
      <c r="D47" s="35" t="str">
        <f t="shared" ref="D47" si="35">IFERROR(VLOOKUP($E$5&amp;E47,Sites,4,FALSE),"")</f>
        <v>RTH08</v>
      </c>
      <c r="E47" s="49" t="s">
        <v>100</v>
      </c>
      <c r="F47" s="37" t="s">
        <v>132</v>
      </c>
      <c r="G47" s="38" t="s">
        <v>111</v>
      </c>
      <c r="H47" s="43"/>
      <c r="I47" s="40">
        <v>1037.5</v>
      </c>
      <c r="J47" s="45">
        <v>966</v>
      </c>
      <c r="K47" s="45">
        <v>322</v>
      </c>
      <c r="L47" s="45">
        <v>494.5</v>
      </c>
      <c r="M47" s="45">
        <v>0</v>
      </c>
      <c r="N47" s="45">
        <v>0</v>
      </c>
      <c r="O47" s="45"/>
      <c r="P47" s="45"/>
      <c r="Q47" s="45">
        <v>1035</v>
      </c>
      <c r="R47" s="45">
        <v>966</v>
      </c>
      <c r="S47" s="46">
        <v>345</v>
      </c>
      <c r="T47" s="45">
        <v>540.5</v>
      </c>
      <c r="U47" s="45">
        <v>0</v>
      </c>
      <c r="V47" s="46">
        <v>0</v>
      </c>
      <c r="W47" s="46">
        <v>0</v>
      </c>
      <c r="X47" s="46">
        <v>0</v>
      </c>
      <c r="Y47" s="46"/>
      <c r="Z47" s="46"/>
      <c r="AA47" s="46"/>
      <c r="AB47" s="46"/>
      <c r="AC47" s="46">
        <v>287</v>
      </c>
      <c r="AD47" s="41">
        <v>6.7317073170731705</v>
      </c>
      <c r="AE47" s="41">
        <v>3.6062717770034842</v>
      </c>
      <c r="AF47" s="41">
        <v>0</v>
      </c>
      <c r="AG47" s="41">
        <v>0</v>
      </c>
      <c r="AH47" s="41">
        <v>0</v>
      </c>
      <c r="AI47" s="41">
        <v>0</v>
      </c>
      <c r="AJ47" s="41">
        <v>10.337979094076655</v>
      </c>
      <c r="AK47" s="42">
        <v>0.93108433734939755</v>
      </c>
      <c r="AL47" s="42">
        <v>1.5357142857142858</v>
      </c>
      <c r="AM47" s="42" t="s">
        <v>74</v>
      </c>
      <c r="AN47" s="42" t="s">
        <v>74</v>
      </c>
      <c r="AO47" s="42">
        <v>0.93333333333333335</v>
      </c>
      <c r="AP47" s="42">
        <v>1.5666666666666667</v>
      </c>
      <c r="AQ47" s="42" t="s">
        <v>74</v>
      </c>
      <c r="AR47" s="42" t="s">
        <v>74</v>
      </c>
      <c r="AS47" s="42" t="s">
        <v>74</v>
      </c>
      <c r="AT47" s="42" t="s">
        <v>74</v>
      </c>
    </row>
    <row r="48" spans="1:46" ht="30" x14ac:dyDescent="0.25">
      <c r="A48" t="str" cm="1">
        <f t="array" aca="1" ref="A48" ca="1">INDIRECT("D" &amp; ROW())&amp;INDIRECT("F" &amp; ROW())</f>
        <v>RTH08J-WD Neuro ICU</v>
      </c>
      <c r="D48" s="35" t="str">
        <f t="shared" ref="D48" si="36">IFERROR(VLOOKUP($E$5&amp;E48,Sites,4,FALSE),"")</f>
        <v>RTH08</v>
      </c>
      <c r="E48" s="49" t="s">
        <v>100</v>
      </c>
      <c r="F48" s="37" t="s">
        <v>133</v>
      </c>
      <c r="G48" s="38" t="s">
        <v>94</v>
      </c>
      <c r="H48" s="43"/>
      <c r="I48" s="40">
        <v>3437.25</v>
      </c>
      <c r="J48" s="45">
        <v>3390.5</v>
      </c>
      <c r="K48" s="45">
        <v>192.92</v>
      </c>
      <c r="L48" s="45">
        <v>185.17</v>
      </c>
      <c r="M48" s="45">
        <v>0</v>
      </c>
      <c r="N48" s="45">
        <v>0</v>
      </c>
      <c r="O48" s="45"/>
      <c r="P48" s="45"/>
      <c r="Q48" s="45">
        <v>3264</v>
      </c>
      <c r="R48" s="45">
        <v>3265</v>
      </c>
      <c r="S48" s="46">
        <v>253</v>
      </c>
      <c r="T48" s="45">
        <v>253</v>
      </c>
      <c r="U48" s="45">
        <v>0</v>
      </c>
      <c r="V48" s="46">
        <v>0</v>
      </c>
      <c r="W48" s="46">
        <v>0</v>
      </c>
      <c r="X48" s="46">
        <v>0</v>
      </c>
      <c r="Y48" s="46"/>
      <c r="Z48" s="46"/>
      <c r="AA48" s="46"/>
      <c r="AB48" s="46"/>
      <c r="AC48" s="46">
        <v>250</v>
      </c>
      <c r="AD48" s="41">
        <v>26.622</v>
      </c>
      <c r="AE48" s="41">
        <v>1.7526799999999998</v>
      </c>
      <c r="AF48" s="41">
        <v>0</v>
      </c>
      <c r="AG48" s="41">
        <v>0</v>
      </c>
      <c r="AH48" s="41">
        <v>0</v>
      </c>
      <c r="AI48" s="41">
        <v>0</v>
      </c>
      <c r="AJ48" s="41">
        <v>28.374680000000001</v>
      </c>
      <c r="AK48" s="42">
        <v>0.98639901083715176</v>
      </c>
      <c r="AL48" s="42">
        <v>0.9598279079411155</v>
      </c>
      <c r="AM48" s="42" t="s">
        <v>74</v>
      </c>
      <c r="AN48" s="42" t="s">
        <v>74</v>
      </c>
      <c r="AO48" s="42">
        <v>1.0003063725490196</v>
      </c>
      <c r="AP48" s="42">
        <v>1</v>
      </c>
      <c r="AQ48" s="42" t="s">
        <v>74</v>
      </c>
      <c r="AR48" s="42" t="s">
        <v>74</v>
      </c>
      <c r="AS48" s="42" t="s">
        <v>74</v>
      </c>
      <c r="AT48" s="42" t="s">
        <v>74</v>
      </c>
    </row>
    <row r="49" spans="1:46" x14ac:dyDescent="0.25">
      <c r="A49" t="str" cm="1">
        <f t="array" aca="1" ref="A49" ca="1">INDIRECT("D" &amp; ROW())&amp;INDIRECT("F" &amp; ROW())</f>
        <v>RTH08J-WD Neuro Red</v>
      </c>
      <c r="D49" s="35" t="str">
        <f t="shared" ref="D49" si="37">IFERROR(VLOOKUP($E$5&amp;E49,Sites,4,FALSE),"")</f>
        <v>RTH08</v>
      </c>
      <c r="E49" s="49" t="s">
        <v>100</v>
      </c>
      <c r="F49" s="37" t="s">
        <v>134</v>
      </c>
      <c r="G49" s="38" t="s">
        <v>135</v>
      </c>
      <c r="H49" s="43"/>
      <c r="I49" s="40">
        <v>1929</v>
      </c>
      <c r="J49" s="45">
        <v>1922.98</v>
      </c>
      <c r="K49" s="45">
        <v>1492.23</v>
      </c>
      <c r="L49" s="45">
        <v>1504.23</v>
      </c>
      <c r="M49" s="45">
        <v>0</v>
      </c>
      <c r="N49" s="45">
        <v>0</v>
      </c>
      <c r="O49" s="45"/>
      <c r="P49" s="45"/>
      <c r="Q49" s="45">
        <v>1920.5</v>
      </c>
      <c r="R49" s="45">
        <v>1920.5</v>
      </c>
      <c r="S49" s="46">
        <v>1322</v>
      </c>
      <c r="T49" s="45">
        <v>1287.5</v>
      </c>
      <c r="U49" s="45">
        <v>0</v>
      </c>
      <c r="V49" s="46">
        <v>0</v>
      </c>
      <c r="W49" s="46">
        <v>0</v>
      </c>
      <c r="X49" s="46">
        <v>0</v>
      </c>
      <c r="Y49" s="46"/>
      <c r="Z49" s="46"/>
      <c r="AA49" s="46"/>
      <c r="AB49" s="46"/>
      <c r="AC49" s="46">
        <v>573</v>
      </c>
      <c r="AD49" s="41">
        <v>6.7076439790575915</v>
      </c>
      <c r="AE49" s="41">
        <v>4.8721291448516579</v>
      </c>
      <c r="AF49" s="41">
        <v>0</v>
      </c>
      <c r="AG49" s="41">
        <v>0</v>
      </c>
      <c r="AH49" s="41">
        <v>0</v>
      </c>
      <c r="AI49" s="41">
        <v>0</v>
      </c>
      <c r="AJ49" s="41">
        <v>11.57977312390925</v>
      </c>
      <c r="AK49" s="42">
        <v>0.99687921202695695</v>
      </c>
      <c r="AL49" s="42">
        <v>1.0080416557769245</v>
      </c>
      <c r="AM49" s="42" t="s">
        <v>74</v>
      </c>
      <c r="AN49" s="42" t="s">
        <v>74</v>
      </c>
      <c r="AO49" s="42">
        <v>1</v>
      </c>
      <c r="AP49" s="42">
        <v>0.97390317700453854</v>
      </c>
      <c r="AQ49" s="42" t="s">
        <v>74</v>
      </c>
      <c r="AR49" s="42" t="s">
        <v>74</v>
      </c>
      <c r="AS49" s="42" t="s">
        <v>74</v>
      </c>
      <c r="AT49" s="42" t="s">
        <v>74</v>
      </c>
    </row>
    <row r="50" spans="1:46" x14ac:dyDescent="0.25">
      <c r="A50" t="str" cm="1">
        <f t="array" aca="1" ref="A50" ca="1">INDIRECT("D" &amp; ROW())&amp;INDIRECT("F" &amp; ROW())</f>
        <v>RTH08J-WD NeuroBlue</v>
      </c>
      <c r="D50" s="35" t="str">
        <f t="shared" ref="D50" si="38">IFERROR(VLOOKUP($E$5&amp;E50,Sites,4,FALSE),"")</f>
        <v>RTH08</v>
      </c>
      <c r="E50" s="49" t="s">
        <v>100</v>
      </c>
      <c r="F50" s="37" t="s">
        <v>136</v>
      </c>
      <c r="G50" s="38" t="s">
        <v>135</v>
      </c>
      <c r="H50" s="43"/>
      <c r="I50" s="40">
        <v>1601.5</v>
      </c>
      <c r="J50" s="45">
        <v>1610.5</v>
      </c>
      <c r="K50" s="45">
        <v>1283.75</v>
      </c>
      <c r="L50" s="45">
        <v>1288.25</v>
      </c>
      <c r="M50" s="45">
        <v>0</v>
      </c>
      <c r="N50" s="45">
        <v>0</v>
      </c>
      <c r="O50" s="45"/>
      <c r="P50" s="45"/>
      <c r="Q50" s="45">
        <v>1288</v>
      </c>
      <c r="R50" s="45">
        <v>1288</v>
      </c>
      <c r="S50" s="46">
        <v>1359</v>
      </c>
      <c r="T50" s="45">
        <v>1359</v>
      </c>
      <c r="U50" s="45">
        <v>0</v>
      </c>
      <c r="V50" s="46">
        <v>0</v>
      </c>
      <c r="W50" s="46">
        <v>0</v>
      </c>
      <c r="X50" s="46">
        <v>0</v>
      </c>
      <c r="Y50" s="46"/>
      <c r="Z50" s="46"/>
      <c r="AA50" s="46"/>
      <c r="AB50" s="46"/>
      <c r="AC50" s="46">
        <v>604</v>
      </c>
      <c r="AD50" s="41">
        <v>4.7988410596026494</v>
      </c>
      <c r="AE50" s="41">
        <v>4.3828642384105958</v>
      </c>
      <c r="AF50" s="41">
        <v>0</v>
      </c>
      <c r="AG50" s="41">
        <v>0</v>
      </c>
      <c r="AH50" s="41">
        <v>0</v>
      </c>
      <c r="AI50" s="41">
        <v>0</v>
      </c>
      <c r="AJ50" s="41">
        <v>9.1817052980132452</v>
      </c>
      <c r="AK50" s="42">
        <v>1.0056197315017172</v>
      </c>
      <c r="AL50" s="42">
        <v>1.0035053554040896</v>
      </c>
      <c r="AM50" s="42" t="s">
        <v>74</v>
      </c>
      <c r="AN50" s="42" t="s">
        <v>74</v>
      </c>
      <c r="AO50" s="42">
        <v>1</v>
      </c>
      <c r="AP50" s="42">
        <v>1</v>
      </c>
      <c r="AQ50" s="42" t="s">
        <v>74</v>
      </c>
      <c r="AR50" s="42" t="s">
        <v>74</v>
      </c>
      <c r="AS50" s="42" t="s">
        <v>74</v>
      </c>
      <c r="AT50" s="42" t="s">
        <v>74</v>
      </c>
    </row>
    <row r="51" spans="1:46" x14ac:dyDescent="0.25">
      <c r="A51" t="str" cm="1">
        <f t="array" aca="1" ref="A51" ca="1">INDIRECT("D" &amp; ROW())&amp;INDIRECT("F" &amp; ROW())</f>
        <v>RTH08J-WD NeuroGreen</v>
      </c>
      <c r="D51" s="35" t="str">
        <f t="shared" ref="D51" si="39">IFERROR(VLOOKUP($E$5&amp;E51,Sites,4,FALSE),"")</f>
        <v>RTH08</v>
      </c>
      <c r="E51" s="49" t="s">
        <v>100</v>
      </c>
      <c r="F51" s="37" t="s">
        <v>137</v>
      </c>
      <c r="G51" s="38" t="s">
        <v>135</v>
      </c>
      <c r="H51" s="43"/>
      <c r="I51" s="40">
        <v>634</v>
      </c>
      <c r="J51" s="45">
        <v>632.5</v>
      </c>
      <c r="K51" s="45">
        <v>912.47</v>
      </c>
      <c r="L51" s="45">
        <v>869.68</v>
      </c>
      <c r="M51" s="45">
        <v>0</v>
      </c>
      <c r="N51" s="45">
        <v>0</v>
      </c>
      <c r="O51" s="45"/>
      <c r="P51" s="45"/>
      <c r="Q51" s="45">
        <v>644</v>
      </c>
      <c r="R51" s="45">
        <v>644</v>
      </c>
      <c r="S51" s="46">
        <v>966</v>
      </c>
      <c r="T51" s="45">
        <v>966</v>
      </c>
      <c r="U51" s="45">
        <v>0</v>
      </c>
      <c r="V51" s="46">
        <v>0</v>
      </c>
      <c r="W51" s="46">
        <v>0</v>
      </c>
      <c r="X51" s="46">
        <v>0</v>
      </c>
      <c r="Y51" s="46"/>
      <c r="Z51" s="46"/>
      <c r="AA51" s="46"/>
      <c r="AB51" s="46"/>
      <c r="AC51" s="46">
        <v>321</v>
      </c>
      <c r="AD51" s="41">
        <v>3.9766355140186915</v>
      </c>
      <c r="AE51" s="41">
        <v>5.7186292834890962</v>
      </c>
      <c r="AF51" s="41">
        <v>0</v>
      </c>
      <c r="AG51" s="41">
        <v>0</v>
      </c>
      <c r="AH51" s="41">
        <v>0</v>
      </c>
      <c r="AI51" s="41">
        <v>0</v>
      </c>
      <c r="AJ51" s="41">
        <v>9.6952647975077877</v>
      </c>
      <c r="AK51" s="42">
        <v>0.99763406940063093</v>
      </c>
      <c r="AL51" s="42">
        <v>0.95310530757175571</v>
      </c>
      <c r="AM51" s="42" t="s">
        <v>74</v>
      </c>
      <c r="AN51" s="42" t="s">
        <v>74</v>
      </c>
      <c r="AO51" s="42">
        <v>1</v>
      </c>
      <c r="AP51" s="42">
        <v>1</v>
      </c>
      <c r="AQ51" s="42" t="s">
        <v>74</v>
      </c>
      <c r="AR51" s="42" t="s">
        <v>74</v>
      </c>
      <c r="AS51" s="42" t="s">
        <v>74</v>
      </c>
      <c r="AT51" s="42" t="s">
        <v>74</v>
      </c>
    </row>
    <row r="52" spans="1:46" x14ac:dyDescent="0.25">
      <c r="A52" t="str" cm="1">
        <f t="array" aca="1" ref="A52" ca="1">INDIRECT("D" &amp; ROW())&amp;INDIRECT("F" &amp; ROW())</f>
        <v>RTH08J-WD NeuroPurpl</v>
      </c>
      <c r="D52" s="35" t="str">
        <f t="shared" ref="D52" si="40">IFERROR(VLOOKUP($E$5&amp;E52,Sites,4,FALSE),"")</f>
        <v>RTH08</v>
      </c>
      <c r="E52" s="49" t="s">
        <v>100</v>
      </c>
      <c r="F52" s="37" t="s">
        <v>138</v>
      </c>
      <c r="G52" s="38" t="s">
        <v>135</v>
      </c>
      <c r="H52" s="43"/>
      <c r="I52" s="40">
        <v>979.73</v>
      </c>
      <c r="J52" s="45">
        <v>955.48</v>
      </c>
      <c r="K52" s="45">
        <v>1086.23</v>
      </c>
      <c r="L52" s="45">
        <v>1102.48</v>
      </c>
      <c r="M52" s="45">
        <v>0</v>
      </c>
      <c r="N52" s="45">
        <v>0</v>
      </c>
      <c r="O52" s="45"/>
      <c r="P52" s="45"/>
      <c r="Q52" s="45">
        <v>966</v>
      </c>
      <c r="R52" s="45">
        <v>966</v>
      </c>
      <c r="S52" s="46">
        <v>1184.5</v>
      </c>
      <c r="T52" s="45">
        <v>1173</v>
      </c>
      <c r="U52" s="45">
        <v>0</v>
      </c>
      <c r="V52" s="46">
        <v>0</v>
      </c>
      <c r="W52" s="46">
        <v>0</v>
      </c>
      <c r="X52" s="46">
        <v>0</v>
      </c>
      <c r="Y52" s="46"/>
      <c r="Z52" s="46"/>
      <c r="AA52" s="46"/>
      <c r="AB52" s="46"/>
      <c r="AC52" s="46">
        <v>460</v>
      </c>
      <c r="AD52" s="41">
        <v>4.177130434782609</v>
      </c>
      <c r="AE52" s="41">
        <v>4.9466956521739132</v>
      </c>
      <c r="AF52" s="41">
        <v>0</v>
      </c>
      <c r="AG52" s="41">
        <v>0</v>
      </c>
      <c r="AH52" s="41">
        <v>0</v>
      </c>
      <c r="AI52" s="41">
        <v>0</v>
      </c>
      <c r="AJ52" s="41">
        <v>9.1238260869565213</v>
      </c>
      <c r="AK52" s="42">
        <v>0.97524828269012886</v>
      </c>
      <c r="AL52" s="42">
        <v>1.0149599992635077</v>
      </c>
      <c r="AM52" s="42" t="s">
        <v>74</v>
      </c>
      <c r="AN52" s="42" t="s">
        <v>74</v>
      </c>
      <c r="AO52" s="42">
        <v>1</v>
      </c>
      <c r="AP52" s="42">
        <v>0.99029126213592233</v>
      </c>
      <c r="AQ52" s="42" t="s">
        <v>74</v>
      </c>
      <c r="AR52" s="42" t="s">
        <v>74</v>
      </c>
      <c r="AS52" s="42" t="s">
        <v>74</v>
      </c>
      <c r="AT52" s="42" t="s">
        <v>74</v>
      </c>
    </row>
    <row r="53" spans="1:46" x14ac:dyDescent="0.25">
      <c r="A53" t="str" cm="1">
        <f t="array" aca="1" ref="A53" ca="1">INDIRECT("D" &amp; ROW())&amp;INDIRECT("F" &amp; ROW())</f>
        <v>RTH08J-WD Newborn IC</v>
      </c>
      <c r="D53" s="35" t="str">
        <f t="shared" ref="D53" si="41">IFERROR(VLOOKUP($E$5&amp;E53,Sites,4,FALSE),"")</f>
        <v>RTH08</v>
      </c>
      <c r="E53" s="49" t="s">
        <v>100</v>
      </c>
      <c r="F53" s="37" t="s">
        <v>139</v>
      </c>
      <c r="G53" s="38" t="s">
        <v>140</v>
      </c>
      <c r="H53" s="43"/>
      <c r="I53" s="40">
        <v>7186.92</v>
      </c>
      <c r="J53" s="45">
        <v>7114.42</v>
      </c>
      <c r="K53" s="45">
        <v>356.5</v>
      </c>
      <c r="L53" s="45">
        <v>356.5</v>
      </c>
      <c r="M53" s="45">
        <v>0</v>
      </c>
      <c r="N53" s="45">
        <v>0</v>
      </c>
      <c r="O53" s="45"/>
      <c r="P53" s="45"/>
      <c r="Q53" s="45">
        <v>7116.98</v>
      </c>
      <c r="R53" s="45">
        <v>7094.73</v>
      </c>
      <c r="S53" s="46">
        <v>570.5</v>
      </c>
      <c r="T53" s="45">
        <v>575</v>
      </c>
      <c r="U53" s="45">
        <v>0</v>
      </c>
      <c r="V53" s="46">
        <v>0</v>
      </c>
      <c r="W53" s="46">
        <v>0</v>
      </c>
      <c r="X53" s="46">
        <v>0</v>
      </c>
      <c r="Y53" s="46"/>
      <c r="Z53" s="46"/>
      <c r="AA53" s="46"/>
      <c r="AB53" s="46"/>
      <c r="AC53" s="46">
        <v>887</v>
      </c>
      <c r="AD53" s="41">
        <v>16.019334836527619</v>
      </c>
      <c r="AE53" s="41">
        <v>1.0501691093573844</v>
      </c>
      <c r="AF53" s="41">
        <v>0</v>
      </c>
      <c r="AG53" s="41">
        <v>0</v>
      </c>
      <c r="AH53" s="41">
        <v>0</v>
      </c>
      <c r="AI53" s="41">
        <v>0</v>
      </c>
      <c r="AJ53" s="41">
        <v>17.069503945885007</v>
      </c>
      <c r="AK53" s="42">
        <v>0.98991222943903645</v>
      </c>
      <c r="AL53" s="42">
        <v>1</v>
      </c>
      <c r="AM53" s="42" t="s">
        <v>74</v>
      </c>
      <c r="AN53" s="42" t="s">
        <v>74</v>
      </c>
      <c r="AO53" s="42">
        <v>0.99687367394597148</v>
      </c>
      <c r="AP53" s="42">
        <v>1.0078878177037687</v>
      </c>
      <c r="AQ53" s="42" t="s">
        <v>74</v>
      </c>
      <c r="AR53" s="42" t="s">
        <v>74</v>
      </c>
      <c r="AS53" s="42" t="s">
        <v>74</v>
      </c>
      <c r="AT53" s="42" t="s">
        <v>74</v>
      </c>
    </row>
    <row r="54" spans="1:46" ht="30" x14ac:dyDescent="0.25">
      <c r="A54" t="str" cm="1">
        <f t="array" aca="1" ref="A54" ca="1">INDIRECT("D" &amp; ROW())&amp;INDIRECT("F" &amp; ROW())</f>
        <v>RTH08J-WD 5C-5D</v>
      </c>
      <c r="D54" s="35" t="str">
        <f t="shared" ref="D54" si="42">IFERROR(VLOOKUP($E$5&amp;E54,Sites,4,FALSE),"")</f>
        <v>RTH08</v>
      </c>
      <c r="E54" s="49" t="s">
        <v>100</v>
      </c>
      <c r="F54" s="37" t="s">
        <v>141</v>
      </c>
      <c r="G54" s="38" t="s">
        <v>142</v>
      </c>
      <c r="H54" s="43"/>
      <c r="I54" s="40">
        <v>2631</v>
      </c>
      <c r="J54" s="45">
        <v>2255.5</v>
      </c>
      <c r="K54" s="45">
        <v>1765.5</v>
      </c>
      <c r="L54" s="45">
        <v>1714.83</v>
      </c>
      <c r="M54" s="45">
        <v>0</v>
      </c>
      <c r="N54" s="45">
        <v>0</v>
      </c>
      <c r="O54" s="45"/>
      <c r="P54" s="45"/>
      <c r="Q54" s="45">
        <v>2564.5</v>
      </c>
      <c r="R54" s="45">
        <v>2265.5</v>
      </c>
      <c r="S54" s="46">
        <v>1725</v>
      </c>
      <c r="T54" s="45">
        <v>1644</v>
      </c>
      <c r="U54" s="45">
        <v>0</v>
      </c>
      <c r="V54" s="46">
        <v>0</v>
      </c>
      <c r="W54" s="46">
        <v>0</v>
      </c>
      <c r="X54" s="46">
        <v>0</v>
      </c>
      <c r="Y54" s="46"/>
      <c r="Z54" s="46"/>
      <c r="AA54" s="46"/>
      <c r="AB54" s="46"/>
      <c r="AC54" s="46">
        <v>661</v>
      </c>
      <c r="AD54" s="41">
        <v>6.8396369137670199</v>
      </c>
      <c r="AE54" s="41">
        <v>5.0814372163388803</v>
      </c>
      <c r="AF54" s="41">
        <v>0</v>
      </c>
      <c r="AG54" s="41">
        <v>0</v>
      </c>
      <c r="AH54" s="41">
        <v>0</v>
      </c>
      <c r="AI54" s="41">
        <v>0</v>
      </c>
      <c r="AJ54" s="41">
        <v>11.9210741301059</v>
      </c>
      <c r="AK54" s="42">
        <v>0.85727860129228428</v>
      </c>
      <c r="AL54" s="42">
        <v>0.97129991503823276</v>
      </c>
      <c r="AM54" s="42" t="s">
        <v>74</v>
      </c>
      <c r="AN54" s="42" t="s">
        <v>74</v>
      </c>
      <c r="AO54" s="42">
        <v>0.88340807174887892</v>
      </c>
      <c r="AP54" s="42">
        <v>0.95304347826086955</v>
      </c>
      <c r="AQ54" s="42" t="s">
        <v>74</v>
      </c>
      <c r="AR54" s="42" t="s">
        <v>74</v>
      </c>
      <c r="AS54" s="42" t="s">
        <v>74</v>
      </c>
      <c r="AT54" s="42" t="s">
        <v>74</v>
      </c>
    </row>
    <row r="55" spans="1:46" ht="30" x14ac:dyDescent="0.25">
      <c r="A55" t="str" cm="1">
        <f t="array" aca="1" ref="A55" ca="1">INDIRECT("D" &amp; ROW())&amp;INDIRECT("F" &amp; ROW())</f>
        <v>RTH08J-WD Paed ICU</v>
      </c>
      <c r="D55" s="35" t="str">
        <f t="shared" ref="D55" si="43">IFERROR(VLOOKUP($E$5&amp;E55,Sites,4,FALSE),"")</f>
        <v>RTH08</v>
      </c>
      <c r="E55" s="49" t="s">
        <v>100</v>
      </c>
      <c r="F55" s="37" t="s">
        <v>143</v>
      </c>
      <c r="G55" s="38" t="s">
        <v>94</v>
      </c>
      <c r="H55" s="43"/>
      <c r="I55" s="40">
        <v>4799.25</v>
      </c>
      <c r="J55" s="45">
        <v>3856.25</v>
      </c>
      <c r="K55" s="45">
        <v>805</v>
      </c>
      <c r="L55" s="45">
        <v>506</v>
      </c>
      <c r="M55" s="45">
        <v>0</v>
      </c>
      <c r="N55" s="45">
        <v>0</v>
      </c>
      <c r="O55" s="45"/>
      <c r="P55" s="45"/>
      <c r="Q55" s="45">
        <v>4344</v>
      </c>
      <c r="R55" s="45">
        <v>3529.5</v>
      </c>
      <c r="S55" s="46">
        <v>437</v>
      </c>
      <c r="T55" s="45">
        <v>391</v>
      </c>
      <c r="U55" s="45">
        <v>0</v>
      </c>
      <c r="V55" s="46">
        <v>0</v>
      </c>
      <c r="W55" s="46">
        <v>0</v>
      </c>
      <c r="X55" s="46">
        <v>0</v>
      </c>
      <c r="Y55" s="46"/>
      <c r="Z55" s="46"/>
      <c r="AA55" s="46"/>
      <c r="AB55" s="46"/>
      <c r="AC55" s="46">
        <v>265</v>
      </c>
      <c r="AD55" s="41">
        <v>27.870754716981132</v>
      </c>
      <c r="AE55" s="41">
        <v>3.3849056603773584</v>
      </c>
      <c r="AF55" s="41">
        <v>0</v>
      </c>
      <c r="AG55" s="41">
        <v>0</v>
      </c>
      <c r="AH55" s="41">
        <v>0</v>
      </c>
      <c r="AI55" s="41">
        <v>0</v>
      </c>
      <c r="AJ55" s="41">
        <v>31.255660377358492</v>
      </c>
      <c r="AK55" s="42">
        <v>0.80351096525498777</v>
      </c>
      <c r="AL55" s="42">
        <v>0.62857142857142856</v>
      </c>
      <c r="AM55" s="42" t="s">
        <v>74</v>
      </c>
      <c r="AN55" s="42" t="s">
        <v>74</v>
      </c>
      <c r="AO55" s="42">
        <v>0.8125</v>
      </c>
      <c r="AP55" s="42">
        <v>0.89473684210526316</v>
      </c>
      <c r="AQ55" s="42" t="s">
        <v>74</v>
      </c>
      <c r="AR55" s="42" t="s">
        <v>74</v>
      </c>
      <c r="AS55" s="42" t="s">
        <v>74</v>
      </c>
      <c r="AT55" s="42" t="s">
        <v>74</v>
      </c>
    </row>
    <row r="56" spans="1:46" x14ac:dyDescent="0.25">
      <c r="A56" t="str" cm="1">
        <f t="array" aca="1" ref="A56" ca="1">INDIRECT("D" &amp; ROW())&amp;INDIRECT("F" &amp; ROW())</f>
        <v>RTH08J-WD Robins</v>
      </c>
      <c r="D56" s="35" t="str">
        <f t="shared" ref="D56" si="44">IFERROR(VLOOKUP($E$5&amp;E56,Sites,4,FALSE),"")</f>
        <v>RTH08</v>
      </c>
      <c r="E56" s="49" t="s">
        <v>100</v>
      </c>
      <c r="F56" s="37" t="s">
        <v>144</v>
      </c>
      <c r="G56" s="38" t="s">
        <v>111</v>
      </c>
      <c r="H56" s="43"/>
      <c r="I56" s="40">
        <v>1350.5</v>
      </c>
      <c r="J56" s="45">
        <v>1328.5</v>
      </c>
      <c r="K56" s="45">
        <v>661.5</v>
      </c>
      <c r="L56" s="45">
        <v>478</v>
      </c>
      <c r="M56" s="45">
        <v>0</v>
      </c>
      <c r="N56" s="45">
        <v>0</v>
      </c>
      <c r="O56" s="45"/>
      <c r="P56" s="45"/>
      <c r="Q56" s="45">
        <v>1437.5</v>
      </c>
      <c r="R56" s="45">
        <v>1437.5</v>
      </c>
      <c r="S56" s="46">
        <v>586.5</v>
      </c>
      <c r="T56" s="45">
        <v>529</v>
      </c>
      <c r="U56" s="45">
        <v>0</v>
      </c>
      <c r="V56" s="46">
        <v>0</v>
      </c>
      <c r="W56" s="46">
        <v>0</v>
      </c>
      <c r="X56" s="46">
        <v>0</v>
      </c>
      <c r="Y56" s="46"/>
      <c r="Z56" s="46"/>
      <c r="AA56" s="46"/>
      <c r="AB56" s="46"/>
      <c r="AC56" s="46">
        <v>307</v>
      </c>
      <c r="AD56" s="41">
        <v>9.0097719869706836</v>
      </c>
      <c r="AE56" s="41">
        <v>3.2801302931596092</v>
      </c>
      <c r="AF56" s="41">
        <v>0</v>
      </c>
      <c r="AG56" s="41">
        <v>0</v>
      </c>
      <c r="AH56" s="41">
        <v>0</v>
      </c>
      <c r="AI56" s="41">
        <v>0</v>
      </c>
      <c r="AJ56" s="41">
        <v>12.289902280130294</v>
      </c>
      <c r="AK56" s="42">
        <v>0.98370973713439469</v>
      </c>
      <c r="AL56" s="42">
        <v>0.72260015117157972</v>
      </c>
      <c r="AM56" s="42" t="s">
        <v>74</v>
      </c>
      <c r="AN56" s="42" t="s">
        <v>74</v>
      </c>
      <c r="AO56" s="42">
        <v>1</v>
      </c>
      <c r="AP56" s="42">
        <v>0.90196078431372551</v>
      </c>
      <c r="AQ56" s="42" t="s">
        <v>74</v>
      </c>
      <c r="AR56" s="42" t="s">
        <v>74</v>
      </c>
      <c r="AS56" s="42" t="s">
        <v>74</v>
      </c>
      <c r="AT56" s="42" t="s">
        <v>74</v>
      </c>
    </row>
    <row r="57" spans="1:46" x14ac:dyDescent="0.25">
      <c r="A57" t="str" cm="1">
        <f t="array" aca="1" ref="A57" ca="1">INDIRECT("D" &amp; ROW())&amp;INDIRECT("F" &amp; ROW())</f>
        <v>RTH08J-WD SEU D</v>
      </c>
      <c r="D57" s="35" t="str">
        <f t="shared" ref="D57" si="45">IFERROR(VLOOKUP($E$5&amp;E57,Sites,4,FALSE),"")</f>
        <v>RTH08</v>
      </c>
      <c r="E57" s="49" t="s">
        <v>100</v>
      </c>
      <c r="F57" s="37" t="s">
        <v>145</v>
      </c>
      <c r="G57" s="38" t="s">
        <v>81</v>
      </c>
      <c r="H57" s="43"/>
      <c r="I57" s="40">
        <v>1687.5</v>
      </c>
      <c r="J57" s="45">
        <v>1677</v>
      </c>
      <c r="K57" s="45">
        <v>1011</v>
      </c>
      <c r="L57" s="45">
        <v>976</v>
      </c>
      <c r="M57" s="45">
        <v>0</v>
      </c>
      <c r="N57" s="45">
        <v>0</v>
      </c>
      <c r="O57" s="45"/>
      <c r="P57" s="45"/>
      <c r="Q57" s="45">
        <v>1540</v>
      </c>
      <c r="R57" s="45">
        <v>1541</v>
      </c>
      <c r="S57" s="46">
        <v>956.5</v>
      </c>
      <c r="T57" s="45">
        <v>934.5</v>
      </c>
      <c r="U57" s="45">
        <v>0</v>
      </c>
      <c r="V57" s="46">
        <v>0</v>
      </c>
      <c r="W57" s="46">
        <v>0</v>
      </c>
      <c r="X57" s="46">
        <v>0</v>
      </c>
      <c r="Y57" s="46"/>
      <c r="Z57" s="46"/>
      <c r="AA57" s="46"/>
      <c r="AB57" s="46"/>
      <c r="AC57" s="46">
        <v>653</v>
      </c>
      <c r="AD57" s="41">
        <v>4.9280245022970908</v>
      </c>
      <c r="AE57" s="41">
        <v>2.92572741194487</v>
      </c>
      <c r="AF57" s="41">
        <v>0</v>
      </c>
      <c r="AG57" s="41">
        <v>0</v>
      </c>
      <c r="AH57" s="41">
        <v>0</v>
      </c>
      <c r="AI57" s="41">
        <v>0</v>
      </c>
      <c r="AJ57" s="41">
        <v>7.8537519142419603</v>
      </c>
      <c r="AK57" s="42">
        <v>0.99377777777777776</v>
      </c>
      <c r="AL57" s="42">
        <v>0.96538081107814044</v>
      </c>
      <c r="AM57" s="42" t="s">
        <v>74</v>
      </c>
      <c r="AN57" s="42" t="s">
        <v>74</v>
      </c>
      <c r="AO57" s="42">
        <v>1.0006493506493506</v>
      </c>
      <c r="AP57" s="42">
        <v>0.97699947726084679</v>
      </c>
      <c r="AQ57" s="42" t="s">
        <v>74</v>
      </c>
      <c r="AR57" s="42" t="s">
        <v>74</v>
      </c>
      <c r="AS57" s="42" t="s">
        <v>74</v>
      </c>
      <c r="AT57" s="42" t="s">
        <v>74</v>
      </c>
    </row>
    <row r="58" spans="1:46" x14ac:dyDescent="0.25">
      <c r="A58" t="str" cm="1">
        <f t="array" aca="1" ref="A58" ca="1">INDIRECT("D" &amp; ROW())&amp;INDIRECT("F" &amp; ROW())</f>
        <v>RTH08J-WD SEU E</v>
      </c>
      <c r="D58" s="35" t="str">
        <f t="shared" ref="D58" si="46">IFERROR(VLOOKUP($E$5&amp;E58,Sites,4,FALSE),"")</f>
        <v>RTH08</v>
      </c>
      <c r="E58" s="49" t="s">
        <v>100</v>
      </c>
      <c r="F58" s="37" t="s">
        <v>146</v>
      </c>
      <c r="G58" s="38" t="s">
        <v>81</v>
      </c>
      <c r="H58" s="43"/>
      <c r="I58" s="40">
        <v>1346.5</v>
      </c>
      <c r="J58" s="45">
        <v>1336.23</v>
      </c>
      <c r="K58" s="45">
        <v>781</v>
      </c>
      <c r="L58" s="45">
        <v>736.5</v>
      </c>
      <c r="M58" s="45">
        <v>0</v>
      </c>
      <c r="N58" s="45">
        <v>0</v>
      </c>
      <c r="O58" s="45"/>
      <c r="P58" s="45"/>
      <c r="Q58" s="45">
        <v>1232</v>
      </c>
      <c r="R58" s="45">
        <v>1232</v>
      </c>
      <c r="S58" s="46">
        <v>682</v>
      </c>
      <c r="T58" s="45">
        <v>682</v>
      </c>
      <c r="U58" s="45">
        <v>0</v>
      </c>
      <c r="V58" s="46">
        <v>0</v>
      </c>
      <c r="W58" s="46">
        <v>0</v>
      </c>
      <c r="X58" s="46">
        <v>0</v>
      </c>
      <c r="Y58" s="46"/>
      <c r="Z58" s="46"/>
      <c r="AA58" s="46"/>
      <c r="AB58" s="46"/>
      <c r="AC58" s="46">
        <v>492</v>
      </c>
      <c r="AD58" s="41">
        <v>5.2199796747967477</v>
      </c>
      <c r="AE58" s="41">
        <v>2.8831300813008132</v>
      </c>
      <c r="AF58" s="41">
        <v>0</v>
      </c>
      <c r="AG58" s="41">
        <v>0</v>
      </c>
      <c r="AH58" s="41">
        <v>0</v>
      </c>
      <c r="AI58" s="41">
        <v>0</v>
      </c>
      <c r="AJ58" s="41">
        <v>8.1031097560975613</v>
      </c>
      <c r="AK58" s="42">
        <v>0.99237281841812108</v>
      </c>
      <c r="AL58" s="42">
        <v>0.94302176696542894</v>
      </c>
      <c r="AM58" s="42" t="s">
        <v>74</v>
      </c>
      <c r="AN58" s="42" t="s">
        <v>74</v>
      </c>
      <c r="AO58" s="42">
        <v>1</v>
      </c>
      <c r="AP58" s="42">
        <v>1</v>
      </c>
      <c r="AQ58" s="42" t="s">
        <v>74</v>
      </c>
      <c r="AR58" s="42" t="s">
        <v>74</v>
      </c>
      <c r="AS58" s="42" t="s">
        <v>74</v>
      </c>
      <c r="AT58" s="42" t="s">
        <v>74</v>
      </c>
    </row>
    <row r="59" spans="1:46" x14ac:dyDescent="0.25">
      <c r="A59" t="str" cm="1">
        <f t="array" aca="1" ref="A59" ca="1">INDIRECT("D" &amp; ROW())&amp;INDIRECT("F" &amp; ROW())</f>
        <v>RTH08J-WD SSIP</v>
      </c>
      <c r="D59" s="35" t="str">
        <f t="shared" ref="D59" si="47">IFERROR(VLOOKUP($E$5&amp;E59,Sites,4,FALSE),"")</f>
        <v>RTH08</v>
      </c>
      <c r="E59" s="49" t="s">
        <v>100</v>
      </c>
      <c r="F59" s="37" t="s">
        <v>147</v>
      </c>
      <c r="G59" s="38" t="s">
        <v>148</v>
      </c>
      <c r="H59" s="43"/>
      <c r="I59" s="40">
        <v>2271.75</v>
      </c>
      <c r="J59" s="45">
        <v>2162.25</v>
      </c>
      <c r="K59" s="45">
        <v>1452.5</v>
      </c>
      <c r="L59" s="45">
        <v>1417</v>
      </c>
      <c r="M59" s="45">
        <v>0</v>
      </c>
      <c r="N59" s="45">
        <v>0</v>
      </c>
      <c r="O59" s="45"/>
      <c r="P59" s="45"/>
      <c r="Q59" s="45">
        <v>2090</v>
      </c>
      <c r="R59" s="45">
        <v>2068</v>
      </c>
      <c r="S59" s="46">
        <v>858</v>
      </c>
      <c r="T59" s="45">
        <v>880</v>
      </c>
      <c r="U59" s="45">
        <v>0</v>
      </c>
      <c r="V59" s="46">
        <v>0</v>
      </c>
      <c r="W59" s="46">
        <v>0</v>
      </c>
      <c r="X59" s="46">
        <v>0</v>
      </c>
      <c r="Y59" s="46"/>
      <c r="Z59" s="46"/>
      <c r="AA59" s="46"/>
      <c r="AB59" s="46"/>
      <c r="AC59" s="46">
        <v>808</v>
      </c>
      <c r="AD59" s="41">
        <v>5.2354579207920793</v>
      </c>
      <c r="AE59" s="41">
        <v>2.842821782178218</v>
      </c>
      <c r="AF59" s="41">
        <v>0</v>
      </c>
      <c r="AG59" s="41">
        <v>0</v>
      </c>
      <c r="AH59" s="41">
        <v>0</v>
      </c>
      <c r="AI59" s="41">
        <v>0</v>
      </c>
      <c r="AJ59" s="41">
        <v>8.0782797029702973</v>
      </c>
      <c r="AK59" s="42">
        <v>0.95179927368768569</v>
      </c>
      <c r="AL59" s="42">
        <v>0.97555938037865753</v>
      </c>
      <c r="AM59" s="42" t="s">
        <v>74</v>
      </c>
      <c r="AN59" s="42" t="s">
        <v>74</v>
      </c>
      <c r="AO59" s="42">
        <v>0.98947368421052628</v>
      </c>
      <c r="AP59" s="42">
        <v>1.0256410256410255</v>
      </c>
      <c r="AQ59" s="42" t="s">
        <v>74</v>
      </c>
      <c r="AR59" s="42" t="s">
        <v>74</v>
      </c>
      <c r="AS59" s="42" t="s">
        <v>74</v>
      </c>
      <c r="AT59" s="42" t="s">
        <v>74</v>
      </c>
    </row>
    <row r="60" spans="1:46" x14ac:dyDescent="0.25">
      <c r="A60" t="str" cm="1">
        <f t="array" aca="1" ref="A60" ca="1">INDIRECT("D" &amp; ROW())&amp;INDIRECT("F" &amp; ROW())</f>
        <v>RTH08J-WD Toms</v>
      </c>
      <c r="D60" s="35" t="str">
        <f t="shared" ref="D60" si="48">IFERROR(VLOOKUP($E$5&amp;E60,Sites,4,FALSE),"")</f>
        <v>RTH08</v>
      </c>
      <c r="E60" s="49" t="s">
        <v>100</v>
      </c>
      <c r="F60" s="37" t="s">
        <v>149</v>
      </c>
      <c r="G60" s="38" t="s">
        <v>150</v>
      </c>
      <c r="H60" s="43"/>
      <c r="I60" s="40">
        <v>759</v>
      </c>
      <c r="J60" s="45">
        <v>750.25</v>
      </c>
      <c r="K60" s="45">
        <v>155.25</v>
      </c>
      <c r="L60" s="45">
        <v>149.5</v>
      </c>
      <c r="M60" s="45">
        <v>0</v>
      </c>
      <c r="N60" s="45">
        <v>0</v>
      </c>
      <c r="O60" s="45"/>
      <c r="P60" s="45"/>
      <c r="Q60" s="45">
        <v>2231</v>
      </c>
      <c r="R60" s="45">
        <v>2199.25</v>
      </c>
      <c r="S60" s="46">
        <v>570.25</v>
      </c>
      <c r="T60" s="45">
        <v>564.5</v>
      </c>
      <c r="U60" s="45">
        <v>0</v>
      </c>
      <c r="V60" s="46">
        <v>0</v>
      </c>
      <c r="W60" s="46">
        <v>0</v>
      </c>
      <c r="X60" s="46">
        <v>0</v>
      </c>
      <c r="Y60" s="46"/>
      <c r="Z60" s="46"/>
      <c r="AA60" s="46"/>
      <c r="AB60" s="46"/>
      <c r="AC60" s="46">
        <v>402</v>
      </c>
      <c r="AD60" s="41">
        <v>7.3370646766169152</v>
      </c>
      <c r="AE60" s="41">
        <v>1.7761194029850746</v>
      </c>
      <c r="AF60" s="41">
        <v>0</v>
      </c>
      <c r="AG60" s="41">
        <v>0</v>
      </c>
      <c r="AH60" s="41">
        <v>0</v>
      </c>
      <c r="AI60" s="41">
        <v>0</v>
      </c>
      <c r="AJ60" s="41">
        <v>9.1131840796019894</v>
      </c>
      <c r="AK60" s="42">
        <v>0.98847167325428198</v>
      </c>
      <c r="AL60" s="42">
        <v>0.96296296296296291</v>
      </c>
      <c r="AM60" s="42" t="s">
        <v>74</v>
      </c>
      <c r="AN60" s="42" t="s">
        <v>74</v>
      </c>
      <c r="AO60" s="42">
        <v>0.98576871358135365</v>
      </c>
      <c r="AP60" s="42">
        <v>0.98991670320035074</v>
      </c>
      <c r="AQ60" s="42" t="s">
        <v>74</v>
      </c>
      <c r="AR60" s="42" t="s">
        <v>74</v>
      </c>
      <c r="AS60" s="42" t="s">
        <v>74</v>
      </c>
      <c r="AT60" s="42" t="s">
        <v>74</v>
      </c>
    </row>
    <row r="61" spans="1:46" ht="30" x14ac:dyDescent="0.25">
      <c r="A61" t="str" cm="1">
        <f t="array" aca="1" ref="A61" ca="1">INDIRECT("D" &amp; ROW())&amp;INDIRECT("F" &amp; ROW())</f>
        <v>RTH08J-WD Trauma 2A</v>
      </c>
      <c r="D61" s="35" t="str">
        <f t="shared" ref="D61" si="49">IFERROR(VLOOKUP($E$5&amp;E61,Sites,4,FALSE),"")</f>
        <v>RTH08</v>
      </c>
      <c r="E61" s="49" t="s">
        <v>100</v>
      </c>
      <c r="F61" s="37" t="s">
        <v>151</v>
      </c>
      <c r="G61" s="38" t="s">
        <v>99</v>
      </c>
      <c r="H61" s="43"/>
      <c r="I61" s="40">
        <v>1829.82</v>
      </c>
      <c r="J61" s="45">
        <v>1686.32</v>
      </c>
      <c r="K61" s="45">
        <v>1234.83</v>
      </c>
      <c r="L61" s="45">
        <v>1104.57</v>
      </c>
      <c r="M61" s="45">
        <v>0</v>
      </c>
      <c r="N61" s="45">
        <v>0</v>
      </c>
      <c r="O61" s="45"/>
      <c r="P61" s="45"/>
      <c r="Q61" s="45">
        <v>1597</v>
      </c>
      <c r="R61" s="45">
        <v>1623.75</v>
      </c>
      <c r="S61" s="46">
        <v>1035</v>
      </c>
      <c r="T61" s="45">
        <v>1035</v>
      </c>
      <c r="U61" s="45">
        <v>0</v>
      </c>
      <c r="V61" s="46">
        <v>0</v>
      </c>
      <c r="W61" s="46">
        <v>0</v>
      </c>
      <c r="X61" s="46">
        <v>0</v>
      </c>
      <c r="Y61" s="46"/>
      <c r="Z61" s="46"/>
      <c r="AA61" s="46"/>
      <c r="AB61" s="46"/>
      <c r="AC61" s="46">
        <v>610</v>
      </c>
      <c r="AD61" s="41">
        <v>5.4263442622950819</v>
      </c>
      <c r="AE61" s="41">
        <v>3.5074918032786879</v>
      </c>
      <c r="AF61" s="41">
        <v>0</v>
      </c>
      <c r="AG61" s="41">
        <v>0</v>
      </c>
      <c r="AH61" s="41">
        <v>0</v>
      </c>
      <c r="AI61" s="41">
        <v>0</v>
      </c>
      <c r="AJ61" s="41">
        <v>8.9338360655737699</v>
      </c>
      <c r="AK61" s="42">
        <v>0.92157698571444191</v>
      </c>
      <c r="AL61" s="42">
        <v>0.89451179514589052</v>
      </c>
      <c r="AM61" s="42" t="s">
        <v>74</v>
      </c>
      <c r="AN61" s="42" t="s">
        <v>74</v>
      </c>
      <c r="AO61" s="42">
        <v>1.0167501565435191</v>
      </c>
      <c r="AP61" s="42">
        <v>1</v>
      </c>
      <c r="AQ61" s="42" t="s">
        <v>74</v>
      </c>
      <c r="AR61" s="42" t="s">
        <v>74</v>
      </c>
      <c r="AS61" s="42" t="s">
        <v>74</v>
      </c>
      <c r="AT61" s="42" t="s">
        <v>74</v>
      </c>
    </row>
    <row r="62" spans="1:46" ht="30" x14ac:dyDescent="0.25">
      <c r="A62" t="str" cm="1">
        <f t="array" aca="1" ref="A62" ca="1">INDIRECT("D" &amp; ROW())&amp;INDIRECT("F" &amp; ROW())</f>
        <v>RTH08J-WD Trauma 3A</v>
      </c>
      <c r="D62" s="35" t="str">
        <f t="shared" ref="D62" si="50">IFERROR(VLOOKUP($E$5&amp;E62,Sites,4,FALSE),"")</f>
        <v>RTH08</v>
      </c>
      <c r="E62" s="49" t="s">
        <v>100</v>
      </c>
      <c r="F62" s="37" t="s">
        <v>152</v>
      </c>
      <c r="G62" s="38" t="s">
        <v>99</v>
      </c>
      <c r="H62" s="43"/>
      <c r="I62" s="40">
        <v>1903.98</v>
      </c>
      <c r="J62" s="45">
        <v>1701.57</v>
      </c>
      <c r="K62" s="45">
        <v>1317.73</v>
      </c>
      <c r="L62" s="45">
        <v>1092.23</v>
      </c>
      <c r="M62" s="45">
        <v>0</v>
      </c>
      <c r="N62" s="45">
        <v>0</v>
      </c>
      <c r="O62" s="45"/>
      <c r="P62" s="45"/>
      <c r="Q62" s="45">
        <v>1597.5</v>
      </c>
      <c r="R62" s="45">
        <v>1609.25</v>
      </c>
      <c r="S62" s="46">
        <v>1127</v>
      </c>
      <c r="T62" s="45">
        <v>1114.5</v>
      </c>
      <c r="U62" s="45">
        <v>0</v>
      </c>
      <c r="V62" s="46">
        <v>0</v>
      </c>
      <c r="W62" s="46">
        <v>0</v>
      </c>
      <c r="X62" s="46">
        <v>0</v>
      </c>
      <c r="Y62" s="46"/>
      <c r="Z62" s="46"/>
      <c r="AA62" s="46"/>
      <c r="AB62" s="46"/>
      <c r="AC62" s="46">
        <v>613</v>
      </c>
      <c r="AD62" s="41">
        <v>5.4010114192495919</v>
      </c>
      <c r="AE62" s="41">
        <v>3.5998858075040783</v>
      </c>
      <c r="AF62" s="41">
        <v>0</v>
      </c>
      <c r="AG62" s="41">
        <v>0</v>
      </c>
      <c r="AH62" s="41">
        <v>0</v>
      </c>
      <c r="AI62" s="41">
        <v>0</v>
      </c>
      <c r="AJ62" s="41">
        <v>9.0008972267536702</v>
      </c>
      <c r="AK62" s="42">
        <v>0.89369111020073733</v>
      </c>
      <c r="AL62" s="42">
        <v>0.8288723790154281</v>
      </c>
      <c r="AM62" s="42" t="s">
        <v>74</v>
      </c>
      <c r="AN62" s="42" t="s">
        <v>74</v>
      </c>
      <c r="AO62" s="42">
        <v>1.0073552425665102</v>
      </c>
      <c r="AP62" s="42">
        <v>0.98890860692102933</v>
      </c>
      <c r="AQ62" s="42" t="s">
        <v>74</v>
      </c>
      <c r="AR62" s="42" t="s">
        <v>74</v>
      </c>
      <c r="AS62" s="42" t="s">
        <v>74</v>
      </c>
      <c r="AT62" s="42" t="s">
        <v>74</v>
      </c>
    </row>
    <row r="63" spans="1:46" x14ac:dyDescent="0.25">
      <c r="A63" t="str" cm="1">
        <f t="array" aca="1" ref="A63" ca="1">INDIRECT("D" &amp; ROW())&amp;INDIRECT("F" &amp; ROW())</f>
        <v>RTH03NOC-OCE</v>
      </c>
      <c r="D63" s="35" t="str">
        <f t="shared" ref="D63" si="51">IFERROR(VLOOKUP($E$5&amp;E63,Sites,4,FALSE),"")</f>
        <v>RTH03</v>
      </c>
      <c r="E63" s="49" t="s">
        <v>153</v>
      </c>
      <c r="F63" s="37" t="s">
        <v>154</v>
      </c>
      <c r="G63" s="38" t="s">
        <v>155</v>
      </c>
      <c r="H63" s="43"/>
      <c r="I63" s="40">
        <v>1490</v>
      </c>
      <c r="J63" s="45">
        <v>1486.5</v>
      </c>
      <c r="K63" s="45">
        <v>1529</v>
      </c>
      <c r="L63" s="45">
        <v>1467</v>
      </c>
      <c r="M63" s="45">
        <v>0</v>
      </c>
      <c r="N63" s="45">
        <v>0</v>
      </c>
      <c r="O63" s="45"/>
      <c r="P63" s="45"/>
      <c r="Q63" s="45">
        <v>966</v>
      </c>
      <c r="R63" s="45">
        <v>966</v>
      </c>
      <c r="S63" s="46">
        <v>977.5</v>
      </c>
      <c r="T63" s="45">
        <v>977.5</v>
      </c>
      <c r="U63" s="45">
        <v>0</v>
      </c>
      <c r="V63" s="46">
        <v>0</v>
      </c>
      <c r="W63" s="46">
        <v>0</v>
      </c>
      <c r="X63" s="46">
        <v>0</v>
      </c>
      <c r="Y63" s="46"/>
      <c r="Z63" s="46"/>
      <c r="AA63" s="46"/>
      <c r="AB63" s="46"/>
      <c r="AC63" s="46">
        <v>490</v>
      </c>
      <c r="AD63" s="41">
        <v>5.0051020408163263</v>
      </c>
      <c r="AE63" s="41">
        <v>4.9887755102040821</v>
      </c>
      <c r="AF63" s="41">
        <v>0</v>
      </c>
      <c r="AG63" s="41">
        <v>0</v>
      </c>
      <c r="AH63" s="41">
        <v>0</v>
      </c>
      <c r="AI63" s="41">
        <v>0</v>
      </c>
      <c r="AJ63" s="41">
        <v>9.9938775510204074</v>
      </c>
      <c r="AK63" s="42">
        <v>0.99765100671140938</v>
      </c>
      <c r="AL63" s="42">
        <v>0.95945062132112491</v>
      </c>
      <c r="AM63" s="42" t="s">
        <v>74</v>
      </c>
      <c r="AN63" s="42" t="s">
        <v>74</v>
      </c>
      <c r="AO63" s="42">
        <v>1</v>
      </c>
      <c r="AP63" s="42">
        <v>1</v>
      </c>
      <c r="AQ63" s="42" t="s">
        <v>74</v>
      </c>
      <c r="AR63" s="42" t="s">
        <v>74</v>
      </c>
      <c r="AS63" s="42" t="s">
        <v>74</v>
      </c>
      <c r="AT63" s="42" t="s">
        <v>74</v>
      </c>
    </row>
    <row r="64" spans="1:46" ht="30" x14ac:dyDescent="0.25">
      <c r="A64" t="str" cm="1">
        <f t="array" aca="1" ref="A64" ca="1">INDIRECT("D" &amp; ROW())&amp;INDIRECT("F" &amp; ROW())</f>
        <v>RTH03NOC-Ward B</v>
      </c>
      <c r="D64" s="35" t="str">
        <f t="shared" ref="D64" si="52">IFERROR(VLOOKUP($E$5&amp;E64,Sites,4,FALSE),"")</f>
        <v>RTH03</v>
      </c>
      <c r="E64" s="49" t="s">
        <v>153</v>
      </c>
      <c r="F64" s="37" t="s">
        <v>156</v>
      </c>
      <c r="G64" s="38" t="s">
        <v>99</v>
      </c>
      <c r="H64" s="43"/>
      <c r="I64" s="40">
        <v>1353.5</v>
      </c>
      <c r="J64" s="45">
        <v>1334.5</v>
      </c>
      <c r="K64" s="45">
        <v>791.5</v>
      </c>
      <c r="L64" s="45">
        <v>770</v>
      </c>
      <c r="M64" s="45">
        <v>0</v>
      </c>
      <c r="N64" s="45">
        <v>0</v>
      </c>
      <c r="O64" s="45"/>
      <c r="P64" s="45"/>
      <c r="Q64" s="45">
        <v>913</v>
      </c>
      <c r="R64" s="45">
        <v>914</v>
      </c>
      <c r="S64" s="46">
        <v>616</v>
      </c>
      <c r="T64" s="45">
        <v>616</v>
      </c>
      <c r="U64" s="45">
        <v>0</v>
      </c>
      <c r="V64" s="46">
        <v>0</v>
      </c>
      <c r="W64" s="46">
        <v>0</v>
      </c>
      <c r="X64" s="46">
        <v>0</v>
      </c>
      <c r="Y64" s="46"/>
      <c r="Z64" s="46"/>
      <c r="AA64" s="46"/>
      <c r="AB64" s="46"/>
      <c r="AC64" s="46">
        <v>564</v>
      </c>
      <c r="AD64" s="41">
        <v>3.9867021276595747</v>
      </c>
      <c r="AE64" s="41">
        <v>2.4574468085106385</v>
      </c>
      <c r="AF64" s="41">
        <v>0</v>
      </c>
      <c r="AG64" s="41">
        <v>0</v>
      </c>
      <c r="AH64" s="41">
        <v>0</v>
      </c>
      <c r="AI64" s="41">
        <v>0</v>
      </c>
      <c r="AJ64" s="41">
        <v>6.4441489361702127</v>
      </c>
      <c r="AK64" s="42">
        <v>0.98596231991134098</v>
      </c>
      <c r="AL64" s="42">
        <v>0.97283638660770688</v>
      </c>
      <c r="AM64" s="42" t="s">
        <v>74</v>
      </c>
      <c r="AN64" s="42" t="s">
        <v>74</v>
      </c>
      <c r="AO64" s="42">
        <v>1.0010952902519168</v>
      </c>
      <c r="AP64" s="42">
        <v>1</v>
      </c>
      <c r="AQ64" s="42" t="s">
        <v>74</v>
      </c>
      <c r="AR64" s="42" t="s">
        <v>74</v>
      </c>
      <c r="AS64" s="42" t="s">
        <v>74</v>
      </c>
      <c r="AT64" s="42" t="s">
        <v>74</v>
      </c>
    </row>
    <row r="65" spans="1:46" ht="30" x14ac:dyDescent="0.25">
      <c r="A65" t="str" cm="1">
        <f t="array" aca="1" ref="A65" ca="1">INDIRECT("D" &amp; ROW())&amp;INDIRECT("F" &amp; ROW())</f>
        <v>RTH03NOC-Ward E</v>
      </c>
      <c r="D65" s="35" t="str">
        <f t="shared" ref="D65" si="53">IFERROR(VLOOKUP($E$5&amp;E65,Sites,4,FALSE),"")</f>
        <v>RTH03</v>
      </c>
      <c r="E65" s="49" t="s">
        <v>153</v>
      </c>
      <c r="F65" s="37" t="s">
        <v>157</v>
      </c>
      <c r="G65" s="38" t="s">
        <v>99</v>
      </c>
      <c r="H65" s="43"/>
      <c r="I65" s="40">
        <v>1188.5</v>
      </c>
      <c r="J65" s="45">
        <v>1095.25</v>
      </c>
      <c r="K65" s="45">
        <v>710</v>
      </c>
      <c r="L65" s="45">
        <v>655.42</v>
      </c>
      <c r="M65" s="45">
        <v>0</v>
      </c>
      <c r="N65" s="45">
        <v>0</v>
      </c>
      <c r="O65" s="45"/>
      <c r="P65" s="45"/>
      <c r="Q65" s="45">
        <v>759</v>
      </c>
      <c r="R65" s="45">
        <v>748</v>
      </c>
      <c r="S65" s="46">
        <v>484</v>
      </c>
      <c r="T65" s="45">
        <v>483.83</v>
      </c>
      <c r="U65" s="45">
        <v>0</v>
      </c>
      <c r="V65" s="46">
        <v>0</v>
      </c>
      <c r="W65" s="46">
        <v>0</v>
      </c>
      <c r="X65" s="46">
        <v>0</v>
      </c>
      <c r="Y65" s="46"/>
      <c r="Z65" s="46"/>
      <c r="AA65" s="46"/>
      <c r="AB65" s="46"/>
      <c r="AC65" s="46">
        <v>384</v>
      </c>
      <c r="AD65" s="41">
        <v>4.800130208333333</v>
      </c>
      <c r="AE65" s="41">
        <v>2.966796875</v>
      </c>
      <c r="AF65" s="41">
        <v>0</v>
      </c>
      <c r="AG65" s="41">
        <v>0</v>
      </c>
      <c r="AH65" s="41">
        <v>0</v>
      </c>
      <c r="AI65" s="41">
        <v>0</v>
      </c>
      <c r="AJ65" s="41">
        <v>7.766927083333333</v>
      </c>
      <c r="AK65" s="42">
        <v>0.92153975599495164</v>
      </c>
      <c r="AL65" s="42">
        <v>0.92312676056338028</v>
      </c>
      <c r="AM65" s="42" t="s">
        <v>74</v>
      </c>
      <c r="AN65" s="42" t="s">
        <v>74</v>
      </c>
      <c r="AO65" s="42">
        <v>0.98550724637681164</v>
      </c>
      <c r="AP65" s="42">
        <v>0.99964876033057848</v>
      </c>
      <c r="AQ65" s="42" t="s">
        <v>74</v>
      </c>
      <c r="AR65" s="42" t="s">
        <v>74</v>
      </c>
      <c r="AS65" s="42" t="s">
        <v>74</v>
      </c>
      <c r="AT65" s="42" t="s">
        <v>74</v>
      </c>
    </row>
    <row r="66" spans="1:46" ht="30" x14ac:dyDescent="0.25">
      <c r="A66" t="str" cm="1">
        <f t="array" aca="1" ref="A66" ca="1">INDIRECT("D" &amp; ROW())&amp;INDIRECT("F" &amp; ROW())</f>
        <v>RTH03NOC-Ward F</v>
      </c>
      <c r="D66" s="35" t="str">
        <f t="shared" ref="D66" si="54">IFERROR(VLOOKUP($E$5&amp;E66,Sites,4,FALSE),"")</f>
        <v>RTH03</v>
      </c>
      <c r="E66" s="49" t="s">
        <v>153</v>
      </c>
      <c r="F66" s="37" t="s">
        <v>158</v>
      </c>
      <c r="G66" s="38" t="s">
        <v>99</v>
      </c>
      <c r="H66" s="43"/>
      <c r="I66" s="40">
        <v>1639</v>
      </c>
      <c r="J66" s="45">
        <v>1346.67</v>
      </c>
      <c r="K66" s="45">
        <v>982</v>
      </c>
      <c r="L66" s="45">
        <v>934.5</v>
      </c>
      <c r="M66" s="45">
        <v>0</v>
      </c>
      <c r="N66" s="45">
        <v>0</v>
      </c>
      <c r="O66" s="45"/>
      <c r="P66" s="45"/>
      <c r="Q66" s="45">
        <v>924</v>
      </c>
      <c r="R66" s="45">
        <v>902</v>
      </c>
      <c r="S66" s="46">
        <v>627</v>
      </c>
      <c r="T66" s="45">
        <v>627</v>
      </c>
      <c r="U66" s="45">
        <v>0</v>
      </c>
      <c r="V66" s="46">
        <v>0</v>
      </c>
      <c r="W66" s="46">
        <v>0</v>
      </c>
      <c r="X66" s="46">
        <v>0</v>
      </c>
      <c r="Y66" s="46"/>
      <c r="Z66" s="46"/>
      <c r="AA66" s="46"/>
      <c r="AB66" s="46"/>
      <c r="AC66" s="46">
        <v>536</v>
      </c>
      <c r="AD66" s="41">
        <v>4.1952798507462692</v>
      </c>
      <c r="AE66" s="41">
        <v>2.9132462686567164</v>
      </c>
      <c r="AF66" s="41">
        <v>0</v>
      </c>
      <c r="AG66" s="41">
        <v>0</v>
      </c>
      <c r="AH66" s="41">
        <v>0</v>
      </c>
      <c r="AI66" s="41">
        <v>0</v>
      </c>
      <c r="AJ66" s="41">
        <v>7.1085261194029856</v>
      </c>
      <c r="AK66" s="42">
        <v>0.82164124466137889</v>
      </c>
      <c r="AL66" s="42">
        <v>0.95162932790224031</v>
      </c>
      <c r="AM66" s="42" t="s">
        <v>74</v>
      </c>
      <c r="AN66" s="42" t="s">
        <v>74</v>
      </c>
      <c r="AO66" s="42">
        <v>0.97619047619047616</v>
      </c>
      <c r="AP66" s="42">
        <v>1</v>
      </c>
      <c r="AQ66" s="42" t="s">
        <v>74</v>
      </c>
      <c r="AR66" s="42" t="s">
        <v>74</v>
      </c>
      <c r="AS66" s="42" t="s">
        <v>74</v>
      </c>
      <c r="AT66" s="42" t="s">
        <v>74</v>
      </c>
    </row>
    <row r="67" spans="1:46" x14ac:dyDescent="0.25">
      <c r="A67" t="str" cm="1">
        <f t="array" aca="1" ref="A67" ca="1">INDIRECT("D" &amp; ROW())&amp;INDIRECT("F" &amp; ROW())</f>
        <v>RTH02O-WD KH Ward</v>
      </c>
      <c r="D67" s="35" t="str">
        <f t="shared" ref="D67" si="55">IFERROR(VLOOKUP($E$5&amp;E67,Sites,4,FALSE),"")</f>
        <v>RTH02</v>
      </c>
      <c r="E67" s="49" t="s">
        <v>75</v>
      </c>
      <c r="F67" s="37" t="s">
        <v>159</v>
      </c>
      <c r="G67" s="38" t="s">
        <v>87</v>
      </c>
      <c r="H67" s="43"/>
      <c r="I67" s="40">
        <v>983.25</v>
      </c>
      <c r="J67" s="45">
        <v>956</v>
      </c>
      <c r="K67" s="45">
        <v>650.23</v>
      </c>
      <c r="L67" s="45">
        <v>586.73</v>
      </c>
      <c r="M67" s="45">
        <v>0</v>
      </c>
      <c r="N67" s="45">
        <v>0</v>
      </c>
      <c r="O67" s="45"/>
      <c r="P67" s="45"/>
      <c r="Q67" s="45">
        <v>644</v>
      </c>
      <c r="R67" s="45">
        <v>632.5</v>
      </c>
      <c r="S67" s="46">
        <v>460</v>
      </c>
      <c r="T67" s="45">
        <v>448.5</v>
      </c>
      <c r="U67" s="45">
        <v>0</v>
      </c>
      <c r="V67" s="46">
        <v>0</v>
      </c>
      <c r="W67" s="46">
        <v>0</v>
      </c>
      <c r="X67" s="46">
        <v>0</v>
      </c>
      <c r="Y67" s="46"/>
      <c r="Z67" s="46"/>
      <c r="AA67" s="46"/>
      <c r="AB67" s="46"/>
      <c r="AC67" s="46">
        <v>231</v>
      </c>
      <c r="AD67" s="41">
        <v>6.8766233766233764</v>
      </c>
      <c r="AE67" s="41">
        <v>4.4815151515151515</v>
      </c>
      <c r="AF67" s="41">
        <v>0</v>
      </c>
      <c r="AG67" s="41">
        <v>0</v>
      </c>
      <c r="AH67" s="41">
        <v>0</v>
      </c>
      <c r="AI67" s="41">
        <v>0</v>
      </c>
      <c r="AJ67" s="41">
        <v>11.358138528138529</v>
      </c>
      <c r="AK67" s="42">
        <v>0.97228578693109591</v>
      </c>
      <c r="AL67" s="42">
        <v>0.90234224812758568</v>
      </c>
      <c r="AM67" s="42" t="s">
        <v>74</v>
      </c>
      <c r="AN67" s="42" t="s">
        <v>74</v>
      </c>
      <c r="AO67" s="42">
        <v>0.9821428571428571</v>
      </c>
      <c r="AP67" s="42">
        <v>0.97499999999999998</v>
      </c>
      <c r="AQ67" s="42" t="s">
        <v>74</v>
      </c>
      <c r="AR67" s="42" t="s">
        <v>74</v>
      </c>
      <c r="AS67" s="42" t="s">
        <v>74</v>
      </c>
      <c r="AT67" s="42" t="s">
        <v>74</v>
      </c>
    </row>
    <row r="68" spans="1:46" x14ac:dyDescent="0.25">
      <c r="A68" t="str" cm="1">
        <f t="array" aca="1" ref="A68" ca="1">INDIRECT("D" &amp; ROW())&amp;INDIRECT("F" &amp; ROW())</f>
        <v>RTH05H-WD Childrens</v>
      </c>
      <c r="D68" s="35" t="str">
        <f t="shared" ref="D68" si="56">IFERROR(VLOOKUP($E$5&amp;E68,Sites,4,FALSE),"")</f>
        <v>RTH05</v>
      </c>
      <c r="E68" s="49" t="s">
        <v>92</v>
      </c>
      <c r="F68" s="37" t="s">
        <v>160</v>
      </c>
      <c r="G68" s="38" t="s">
        <v>111</v>
      </c>
      <c r="H68" s="43"/>
      <c r="I68" s="40">
        <v>899</v>
      </c>
      <c r="J68" s="45">
        <v>858.5</v>
      </c>
      <c r="K68" s="45">
        <v>267.5</v>
      </c>
      <c r="L68" s="45">
        <v>256.5</v>
      </c>
      <c r="M68" s="45">
        <v>0</v>
      </c>
      <c r="N68" s="45">
        <v>0</v>
      </c>
      <c r="O68" s="45"/>
      <c r="P68" s="45"/>
      <c r="Q68" s="45">
        <v>645.5</v>
      </c>
      <c r="R68" s="45">
        <v>645.5</v>
      </c>
      <c r="S68" s="46">
        <v>0</v>
      </c>
      <c r="T68" s="45">
        <v>0</v>
      </c>
      <c r="U68" s="45">
        <v>0</v>
      </c>
      <c r="V68" s="46">
        <v>0</v>
      </c>
      <c r="W68" s="46">
        <v>0</v>
      </c>
      <c r="X68" s="46">
        <v>0</v>
      </c>
      <c r="Y68" s="46"/>
      <c r="Z68" s="46"/>
      <c r="AA68" s="46"/>
      <c r="AB68" s="46"/>
      <c r="AC68" s="46">
        <v>133</v>
      </c>
      <c r="AD68" s="41">
        <v>11.308270676691729</v>
      </c>
      <c r="AE68" s="41">
        <v>1.9285714285714286</v>
      </c>
      <c r="AF68" s="41">
        <v>0</v>
      </c>
      <c r="AG68" s="41">
        <v>0</v>
      </c>
      <c r="AH68" s="41">
        <v>0</v>
      </c>
      <c r="AI68" s="41">
        <v>0</v>
      </c>
      <c r="AJ68" s="41">
        <v>13.236842105263158</v>
      </c>
      <c r="AK68" s="42">
        <v>0.95494994438264735</v>
      </c>
      <c r="AL68" s="42">
        <v>0.95887850467289715</v>
      </c>
      <c r="AM68" s="42" t="s">
        <v>74</v>
      </c>
      <c r="AN68" s="42" t="s">
        <v>74</v>
      </c>
      <c r="AO68" s="42">
        <v>1</v>
      </c>
      <c r="AP68" s="42" t="s">
        <v>74</v>
      </c>
      <c r="AQ68" s="42" t="s">
        <v>74</v>
      </c>
      <c r="AR68" s="42" t="s">
        <v>74</v>
      </c>
      <c r="AS68" s="42" t="s">
        <v>74</v>
      </c>
      <c r="AT68" s="42" t="s">
        <v>74</v>
      </c>
    </row>
    <row r="69" spans="1:46" x14ac:dyDescent="0.25">
      <c r="A69" t="str" cm="1">
        <f t="array" aca="1" ref="A69" ca="1">INDIRECT("D" &amp; ROW())&amp;INDIRECT("F" &amp; ROW())</f>
        <v>RTH08J-WD Maty L7</v>
      </c>
      <c r="D69" s="35" t="str">
        <f t="shared" ref="D69" si="57">IFERROR(VLOOKUP($E$5&amp;E69,Sites,4,FALSE),"")</f>
        <v>RTH08</v>
      </c>
      <c r="E69" s="49" t="s">
        <v>100</v>
      </c>
      <c r="F69" s="37" t="s">
        <v>161</v>
      </c>
      <c r="G69" s="38" t="s">
        <v>122</v>
      </c>
      <c r="H69" s="43"/>
      <c r="I69" s="40">
        <v>521</v>
      </c>
      <c r="J69" s="45">
        <v>505.67</v>
      </c>
      <c r="K69" s="45">
        <v>225.5</v>
      </c>
      <c r="L69" s="45">
        <v>242</v>
      </c>
      <c r="M69" s="45">
        <v>0</v>
      </c>
      <c r="N69" s="45">
        <v>0</v>
      </c>
      <c r="O69" s="45"/>
      <c r="P69" s="45"/>
      <c r="Q69" s="45">
        <v>312.5</v>
      </c>
      <c r="R69" s="45">
        <v>301</v>
      </c>
      <c r="S69" s="46">
        <v>0</v>
      </c>
      <c r="T69" s="45">
        <v>0</v>
      </c>
      <c r="U69" s="45">
        <v>0</v>
      </c>
      <c r="V69" s="46">
        <v>0</v>
      </c>
      <c r="W69" s="46">
        <v>0</v>
      </c>
      <c r="X69" s="46">
        <v>0</v>
      </c>
      <c r="Y69" s="46"/>
      <c r="Z69" s="46"/>
      <c r="AA69" s="46"/>
      <c r="AB69" s="46"/>
      <c r="AC69" s="46">
        <v>171</v>
      </c>
      <c r="AD69" s="41">
        <v>4.7173684210526323</v>
      </c>
      <c r="AE69" s="41">
        <v>1.4152046783625731</v>
      </c>
      <c r="AF69" s="41">
        <v>0</v>
      </c>
      <c r="AG69" s="41">
        <v>0</v>
      </c>
      <c r="AH69" s="41">
        <v>0</v>
      </c>
      <c r="AI69" s="41">
        <v>0</v>
      </c>
      <c r="AJ69" s="41">
        <v>6.1325730994152048</v>
      </c>
      <c r="AK69" s="42">
        <v>0.97057581573896357</v>
      </c>
      <c r="AL69" s="42">
        <v>1.0731707317073171</v>
      </c>
      <c r="AM69" s="42" t="s">
        <v>74</v>
      </c>
      <c r="AN69" s="42" t="s">
        <v>74</v>
      </c>
      <c r="AO69" s="42">
        <v>0.96319999999999995</v>
      </c>
      <c r="AP69" s="42" t="s">
        <v>74</v>
      </c>
      <c r="AQ69" s="42" t="s">
        <v>74</v>
      </c>
      <c r="AR69" s="42" t="s">
        <v>74</v>
      </c>
      <c r="AS69" s="42" t="s">
        <v>74</v>
      </c>
      <c r="AT69" s="42" t="s">
        <v>74</v>
      </c>
    </row>
    <row r="70" spans="1:46" x14ac:dyDescent="0.25">
      <c r="D70" s="62"/>
    </row>
  </sheetData>
  <mergeCells count="41">
    <mergeCell ref="AT8:AT9"/>
    <mergeCell ref="AN8:AN9"/>
    <mergeCell ref="AO8:AO9"/>
    <mergeCell ref="AP8:AP9"/>
    <mergeCell ref="AQ8:AQ9"/>
    <mergeCell ref="AR8:AR9"/>
    <mergeCell ref="AS8:AS9"/>
    <mergeCell ref="AH8:AH9"/>
    <mergeCell ref="AI8:AI9"/>
    <mergeCell ref="AJ8:AJ9"/>
    <mergeCell ref="AK8:AK9"/>
    <mergeCell ref="AL8:AL9"/>
    <mergeCell ref="AM8:AM9"/>
    <mergeCell ref="Y8:Z8"/>
    <mergeCell ref="AA8:AB8"/>
    <mergeCell ref="AD8:AD9"/>
    <mergeCell ref="AE8:AE9"/>
    <mergeCell ref="AF8:AF9"/>
    <mergeCell ref="AG8:AG9"/>
    <mergeCell ref="M8:N8"/>
    <mergeCell ref="O8:P8"/>
    <mergeCell ref="Q8:R8"/>
    <mergeCell ref="S8:T8"/>
    <mergeCell ref="U8:V8"/>
    <mergeCell ref="W8:X8"/>
    <mergeCell ref="AC7:AC9"/>
    <mergeCell ref="AD7:AJ7"/>
    <mergeCell ref="AK7:AN7"/>
    <mergeCell ref="AO7:AR7"/>
    <mergeCell ref="AS7:AT7"/>
    <mergeCell ref="D8:E8"/>
    <mergeCell ref="F8:F9"/>
    <mergeCell ref="G8:H8"/>
    <mergeCell ref="I8:J8"/>
    <mergeCell ref="K8:L8"/>
    <mergeCell ref="D7:E7"/>
    <mergeCell ref="I7:P7"/>
    <mergeCell ref="Q7:X7"/>
    <mergeCell ref="Y7:AB7"/>
    <mergeCell ref="D2:AT3"/>
    <mergeCell ref="F5:J5"/>
  </mergeCells>
  <conditionalFormatting sqref="D7:E7">
    <cfRule type="cellIs" dxfId="5" priority="6" stopIfTrue="1" operator="equal">
      <formula>"Trust is not responsible for at least 1 site"</formula>
    </cfRule>
  </conditionalFormatting>
  <conditionalFormatting sqref="F7">
    <cfRule type="cellIs" dxfId="4" priority="7" stopIfTrue="1" operator="equal">
      <formula>"Data not complete for all rows"</formula>
    </cfRule>
  </conditionalFormatting>
  <conditionalFormatting sqref="Y11:AB11">
    <cfRule type="expression" dxfId="3" priority="4">
      <formula>$J$480=1</formula>
    </cfRule>
  </conditionalFormatting>
  <conditionalFormatting sqref="AC7">
    <cfRule type="expression" dxfId="2" priority="3" stopIfTrue="1">
      <formula>#REF!="N"</formula>
    </cfRule>
  </conditionalFormatting>
  <conditionalFormatting sqref="Y13:AB69">
    <cfRule type="expression" dxfId="1" priority="2">
      <formula>$J$479=1</formula>
    </cfRule>
  </conditionalFormatting>
  <dataValidations count="2">
    <dataValidation type="decimal" operator="greaterThanOrEqual" allowBlank="1" showInputMessage="1" showErrorMessage="1" sqref="I12:AC69" xr:uid="{FD5E8787-62AE-4E2B-AE4B-D698148C815A}">
      <formula1>0</formula1>
    </dataValidation>
    <dataValidation type="list" allowBlank="1" showInputMessage="1" showErrorMessage="1" sqref="G12:H69" xr:uid="{5128028A-5F66-4F12-A714-154055C628CC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James, Gaenette (RTH) OUH</dc:creator>
  <cp:lastModifiedBy>James, Gaenette (RTH) OUH</cp:lastModifiedBy>
  <dcterms:created xsi:type="dcterms:W3CDTF">2026-03-17T16:19:04Z</dcterms:created>
  <dcterms:modified xsi:type="dcterms:W3CDTF">2026-03-17T16:23:17Z</dcterms:modified>
</cp:coreProperties>
</file>